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660" windowHeight="10425" activeTab="1"/>
  </bookViews>
  <sheets>
    <sheet name="Weekly Budget" sheetId="2" r:id="rId1"/>
    <sheet name="Readme" sheetId="1" r:id="rId2"/>
    <sheet name="Calculations" sheetId="3" r:id="rId3"/>
    <sheet name="PSW_Sheet" sheetId="4" state="veryHidden" r:id="rId4"/>
  </sheets>
  <definedNames>
    <definedName name="FixedIncome">Readme!$D$7</definedName>
    <definedName name="L_Expenses">Readme!$AA$9:$AB$17</definedName>
    <definedName name="L_Months">Calculations!$D$4:$D$15</definedName>
    <definedName name="L_Totals">'Weekly Budget'!$AT$42:$BB$42</definedName>
    <definedName name="NbOfWeeks">'Weekly Budget'!$AW$44</definedName>
    <definedName name="PSW_CALCULATE_0" hidden="1">'Weekly Budget'!$AF$29</definedName>
    <definedName name="PSWInput_0_0" hidden="1">'Weekly Budget'!$K$9</definedName>
    <definedName name="PSWInput_0_1" hidden="1">'Weekly Budget'!$N$9</definedName>
    <definedName name="PSWInput_0_10" hidden="1">'Weekly Budget'!$K$10</definedName>
    <definedName name="PSWInput_0_100" hidden="1">'Weekly Budget'!$K$21</definedName>
    <definedName name="PSWInput_0_101" hidden="1">'Weekly Budget'!$N$21</definedName>
    <definedName name="PSWInput_0_102" hidden="1">'Weekly Budget'!$P$21</definedName>
    <definedName name="PSWInput_0_103" hidden="1">'Weekly Budget'!$R$21</definedName>
    <definedName name="PSWInput_0_104" hidden="1">'Weekly Budget'!$T$21</definedName>
    <definedName name="PSWInput_0_105" hidden="1">'Weekly Budget'!$V$21</definedName>
    <definedName name="PSWInput_0_106" hidden="1">'Weekly Budget'!$X$21</definedName>
    <definedName name="PSWInput_0_107" hidden="1">'Weekly Budget'!$Z$21</definedName>
    <definedName name="PSWInput_0_108" hidden="1">'Weekly Budget'!$AB$21</definedName>
    <definedName name="PSWInput_0_109" hidden="1">'Weekly Budget'!$AD$21</definedName>
    <definedName name="PSWInput_0_11" hidden="1">'Weekly Budget'!$N$10</definedName>
    <definedName name="PSWInput_0_110" hidden="1">'Weekly Budget'!$K$22</definedName>
    <definedName name="PSWInput_0_111" hidden="1">'Weekly Budget'!$N$22</definedName>
    <definedName name="PSWInput_0_112" hidden="1">'Weekly Budget'!$P$22</definedName>
    <definedName name="PSWInput_0_113" hidden="1">'Weekly Budget'!$R$22</definedName>
    <definedName name="PSWInput_0_114" hidden="1">'Weekly Budget'!$T$22</definedName>
    <definedName name="PSWInput_0_115" hidden="1">'Weekly Budget'!$V$22</definedName>
    <definedName name="PSWInput_0_116" hidden="1">'Weekly Budget'!$X$22</definedName>
    <definedName name="PSWInput_0_117" hidden="1">'Weekly Budget'!$Z$22</definedName>
    <definedName name="PSWInput_0_118" hidden="1">'Weekly Budget'!$AB$22</definedName>
    <definedName name="PSWInput_0_119" hidden="1">'Weekly Budget'!$AD$22</definedName>
    <definedName name="PSWInput_0_12" hidden="1">'Weekly Budget'!$P$10</definedName>
    <definedName name="PSWInput_0_120" hidden="1">'Weekly Budget'!$K$23</definedName>
    <definedName name="PSWInput_0_121" hidden="1">'Weekly Budget'!$N$23</definedName>
    <definedName name="PSWInput_0_122" hidden="1">'Weekly Budget'!$P$23</definedName>
    <definedName name="PSWInput_0_123" hidden="1">'Weekly Budget'!$R$23</definedName>
    <definedName name="PSWInput_0_124" hidden="1">'Weekly Budget'!$T$23</definedName>
    <definedName name="PSWInput_0_125" hidden="1">'Weekly Budget'!$V$23</definedName>
    <definedName name="PSWInput_0_126" hidden="1">'Weekly Budget'!$X$23</definedName>
    <definedName name="PSWInput_0_127" hidden="1">'Weekly Budget'!$Z$23</definedName>
    <definedName name="PSWInput_0_128" hidden="1">'Weekly Budget'!$AB$23</definedName>
    <definedName name="PSWInput_0_129" hidden="1">'Weekly Budget'!$AD$23</definedName>
    <definedName name="PSWInput_0_13" hidden="1">'Weekly Budget'!$R$10</definedName>
    <definedName name="PSWInput_0_130" hidden="1">'Weekly Budget'!$K$24</definedName>
    <definedName name="PSWInput_0_131" hidden="1">'Weekly Budget'!$N$24</definedName>
    <definedName name="PSWInput_0_132" hidden="1">'Weekly Budget'!$P$24</definedName>
    <definedName name="PSWInput_0_133" hidden="1">'Weekly Budget'!$R$24</definedName>
    <definedName name="PSWInput_0_134" hidden="1">'Weekly Budget'!$T$24</definedName>
    <definedName name="PSWInput_0_135" hidden="1">'Weekly Budget'!$V$24</definedName>
    <definedName name="PSWInput_0_136" hidden="1">'Weekly Budget'!$X$24</definedName>
    <definedName name="PSWInput_0_137" hidden="1">'Weekly Budget'!$Z$24</definedName>
    <definedName name="PSWInput_0_138" hidden="1">'Weekly Budget'!$AB$24</definedName>
    <definedName name="PSWInput_0_139" hidden="1">'Weekly Budget'!$AD$24</definedName>
    <definedName name="PSWInput_0_14" hidden="1">'Weekly Budget'!$T$10</definedName>
    <definedName name="PSWInput_0_140" hidden="1">'Weekly Budget'!$K$25</definedName>
    <definedName name="PSWInput_0_141" hidden="1">'Weekly Budget'!$N$25</definedName>
    <definedName name="PSWInput_0_142" hidden="1">'Weekly Budget'!$P$25</definedName>
    <definedName name="PSWInput_0_143" hidden="1">'Weekly Budget'!$R$25</definedName>
    <definedName name="PSWInput_0_144" hidden="1">'Weekly Budget'!$T$25</definedName>
    <definedName name="PSWInput_0_145" hidden="1">'Weekly Budget'!$V$25</definedName>
    <definedName name="PSWInput_0_146" hidden="1">'Weekly Budget'!$X$25</definedName>
    <definedName name="PSWInput_0_147" hidden="1">'Weekly Budget'!$Z$25</definedName>
    <definedName name="PSWInput_0_148" hidden="1">'Weekly Budget'!$AB$25</definedName>
    <definedName name="PSWInput_0_149" hidden="1">'Weekly Budget'!$AD$25</definedName>
    <definedName name="PSWInput_0_15" hidden="1">'Weekly Budget'!$V$10</definedName>
    <definedName name="PSWInput_0_16" hidden="1">'Weekly Budget'!$X$10</definedName>
    <definedName name="PSWInput_0_17" hidden="1">'Weekly Budget'!$Z$10</definedName>
    <definedName name="PSWInput_0_18" hidden="1">'Weekly Budget'!$AB$10</definedName>
    <definedName name="PSWInput_0_19" hidden="1">'Weekly Budget'!$AD$10</definedName>
    <definedName name="PSWInput_0_2" hidden="1">'Weekly Budget'!$P$9</definedName>
    <definedName name="PSWInput_0_20" hidden="1">'Weekly Budget'!$K$11</definedName>
    <definedName name="PSWInput_0_21" hidden="1">'Weekly Budget'!$N$11</definedName>
    <definedName name="PSWInput_0_22" hidden="1">'Weekly Budget'!$P$11</definedName>
    <definedName name="PSWInput_0_23" hidden="1">'Weekly Budget'!$R$11</definedName>
    <definedName name="PSWInput_0_24" hidden="1">'Weekly Budget'!$T$11</definedName>
    <definedName name="PSWInput_0_25" hidden="1">'Weekly Budget'!$V$11</definedName>
    <definedName name="PSWInput_0_26" hidden="1">'Weekly Budget'!$X$11</definedName>
    <definedName name="PSWInput_0_27" hidden="1">'Weekly Budget'!$Z$11</definedName>
    <definedName name="PSWInput_0_28" hidden="1">'Weekly Budget'!$AB$11</definedName>
    <definedName name="PSWInput_0_29" hidden="1">'Weekly Budget'!$AD$11</definedName>
    <definedName name="PSWInput_0_3" hidden="1">'Weekly Budget'!$R$9</definedName>
    <definedName name="PSWInput_0_30" hidden="1">'Weekly Budget'!$K$12</definedName>
    <definedName name="PSWInput_0_31" hidden="1">'Weekly Budget'!$N$12</definedName>
    <definedName name="PSWInput_0_32" hidden="1">'Weekly Budget'!$P$12</definedName>
    <definedName name="PSWInput_0_33" hidden="1">'Weekly Budget'!$R$12</definedName>
    <definedName name="PSWInput_0_34" hidden="1">'Weekly Budget'!$T$12</definedName>
    <definedName name="PSWInput_0_35" hidden="1">'Weekly Budget'!$V$12</definedName>
    <definedName name="PSWInput_0_36" hidden="1">'Weekly Budget'!$X$12</definedName>
    <definedName name="PSWInput_0_37" hidden="1">'Weekly Budget'!$Z$12</definedName>
    <definedName name="PSWInput_0_38" hidden="1">'Weekly Budget'!$AB$12</definedName>
    <definedName name="PSWInput_0_39" hidden="1">'Weekly Budget'!$AD$12</definedName>
    <definedName name="PSWInput_0_4" hidden="1">'Weekly Budget'!$T$9</definedName>
    <definedName name="PSWInput_0_40" hidden="1">'Weekly Budget'!$K$13</definedName>
    <definedName name="PSWInput_0_41" hidden="1">'Weekly Budget'!$N$13</definedName>
    <definedName name="PSWInput_0_42" hidden="1">'Weekly Budget'!$P$13</definedName>
    <definedName name="PSWInput_0_43" hidden="1">'Weekly Budget'!$R$13</definedName>
    <definedName name="PSWInput_0_44" hidden="1">'Weekly Budget'!$T$13</definedName>
    <definedName name="PSWInput_0_45" hidden="1">'Weekly Budget'!$V$13</definedName>
    <definedName name="PSWInput_0_46" hidden="1">'Weekly Budget'!$X$13</definedName>
    <definedName name="PSWInput_0_47" hidden="1">'Weekly Budget'!$Z$13</definedName>
    <definedName name="PSWInput_0_48" hidden="1">'Weekly Budget'!$AB$13</definedName>
    <definedName name="PSWInput_0_49" hidden="1">'Weekly Budget'!$AD$13</definedName>
    <definedName name="PSWInput_0_5" hidden="1">'Weekly Budget'!$V$9</definedName>
    <definedName name="PSWInput_0_50" hidden="1">'Weekly Budget'!$K$15</definedName>
    <definedName name="PSWInput_0_51" hidden="1">'Weekly Budget'!$N$15</definedName>
    <definedName name="PSWInput_0_52" hidden="1">'Weekly Budget'!$P$15</definedName>
    <definedName name="PSWInput_0_53" hidden="1">'Weekly Budget'!$R$15</definedName>
    <definedName name="PSWInput_0_54" hidden="1">'Weekly Budget'!$T$15</definedName>
    <definedName name="PSWInput_0_55" hidden="1">'Weekly Budget'!$V$15</definedName>
    <definedName name="PSWInput_0_56" hidden="1">'Weekly Budget'!$X$15</definedName>
    <definedName name="PSWInput_0_57" hidden="1">'Weekly Budget'!$Z$15</definedName>
    <definedName name="PSWInput_0_58" hidden="1">'Weekly Budget'!$AB$15</definedName>
    <definedName name="PSWInput_0_59" hidden="1">'Weekly Budget'!$AD$15</definedName>
    <definedName name="PSWInput_0_6" hidden="1">'Weekly Budget'!$X$9</definedName>
    <definedName name="PSWInput_0_60" hidden="1">'Weekly Budget'!$K$16</definedName>
    <definedName name="PSWInput_0_61" hidden="1">'Weekly Budget'!$N$16</definedName>
    <definedName name="PSWInput_0_62" hidden="1">'Weekly Budget'!$P$16</definedName>
    <definedName name="PSWInput_0_63" hidden="1">'Weekly Budget'!$R$16</definedName>
    <definedName name="PSWInput_0_64" hidden="1">'Weekly Budget'!$T$16</definedName>
    <definedName name="PSWInput_0_65" hidden="1">'Weekly Budget'!$V$16</definedName>
    <definedName name="PSWInput_0_66" hidden="1">'Weekly Budget'!$X$16</definedName>
    <definedName name="PSWInput_0_67" hidden="1">'Weekly Budget'!$Z$16</definedName>
    <definedName name="PSWInput_0_68" hidden="1">'Weekly Budget'!$AB$16</definedName>
    <definedName name="PSWInput_0_69" hidden="1">'Weekly Budget'!$AD$16</definedName>
    <definedName name="PSWInput_0_7" hidden="1">'Weekly Budget'!$Z$9</definedName>
    <definedName name="PSWInput_0_70" hidden="1">'Weekly Budget'!$K$17</definedName>
    <definedName name="PSWInput_0_71" hidden="1">'Weekly Budget'!$N$17</definedName>
    <definedName name="PSWInput_0_72" hidden="1">'Weekly Budget'!$P$17</definedName>
    <definedName name="PSWInput_0_73" hidden="1">'Weekly Budget'!$R$17</definedName>
    <definedName name="PSWInput_0_74" hidden="1">'Weekly Budget'!$T$17</definedName>
    <definedName name="PSWInput_0_75" hidden="1">'Weekly Budget'!$V$17</definedName>
    <definedName name="PSWInput_0_76" hidden="1">'Weekly Budget'!$X$17</definedName>
    <definedName name="PSWInput_0_77" hidden="1">'Weekly Budget'!$Z$17</definedName>
    <definedName name="PSWInput_0_78" hidden="1">'Weekly Budget'!$AB$17</definedName>
    <definedName name="PSWInput_0_79" hidden="1">'Weekly Budget'!$AD$17</definedName>
    <definedName name="PSWInput_0_8" hidden="1">'Weekly Budget'!$AB$9</definedName>
    <definedName name="PSWInput_0_80" hidden="1">'Weekly Budget'!$K$18</definedName>
    <definedName name="PSWInput_0_81" hidden="1">'Weekly Budget'!$N$18</definedName>
    <definedName name="PSWInput_0_82" hidden="1">'Weekly Budget'!$P$18</definedName>
    <definedName name="PSWInput_0_83" hidden="1">'Weekly Budget'!$R$18</definedName>
    <definedName name="PSWInput_0_84" hidden="1">'Weekly Budget'!$T$18</definedName>
    <definedName name="PSWInput_0_85" hidden="1">'Weekly Budget'!$V$18</definedName>
    <definedName name="PSWInput_0_86" hidden="1">'Weekly Budget'!$X$18</definedName>
    <definedName name="PSWInput_0_87" hidden="1">'Weekly Budget'!$Z$18</definedName>
    <definedName name="PSWInput_0_88" hidden="1">'Weekly Budget'!$AB$18</definedName>
    <definedName name="PSWInput_0_89" hidden="1">'Weekly Budget'!$AD$18</definedName>
    <definedName name="PSWInput_0_9" hidden="1">'Weekly Budget'!$AD$9</definedName>
    <definedName name="PSWInput_0_90" hidden="1">'Weekly Budget'!$K$19</definedName>
    <definedName name="PSWInput_0_91" hidden="1">'Weekly Budget'!$N$19</definedName>
    <definedName name="PSWInput_0_92" hidden="1">'Weekly Budget'!$P$19</definedName>
    <definedName name="PSWInput_0_93" hidden="1">'Weekly Budget'!$R$19</definedName>
    <definedName name="PSWInput_0_94" hidden="1">'Weekly Budget'!$T$19</definedName>
    <definedName name="PSWInput_0_95" hidden="1">'Weekly Budget'!$V$19</definedName>
    <definedName name="PSWInput_0_96" hidden="1">'Weekly Budget'!$X$19</definedName>
    <definedName name="PSWInput_0_97" hidden="1">'Weekly Budget'!$Z$19</definedName>
    <definedName name="PSWInput_0_98" hidden="1">'Weekly Budget'!$AB$19</definedName>
    <definedName name="PSWInput_0_99" hidden="1">'Weekly Budget'!$AD$19</definedName>
    <definedName name="PSWOutput_0" hidden="1">'Weekly Budget'!$A$3:$AJ$51</definedName>
    <definedName name="PSWSeries_0_0_Labels" hidden="1">'Weekly Budget'!$BA$32:$BA$40</definedName>
    <definedName name="PSWSeries_0_0_Values" hidden="1">'Weekly Budget'!$BB$32:$BB$40</definedName>
    <definedName name="PSWSeries_0_1_Values" hidden="1">'Weekly Budget'!$BB$32:$BB$40</definedName>
    <definedName name="SpreadsheetWEBApplicationId" hidden="1">PSW_Sheet!$A$15</definedName>
    <definedName name="SpreadsheetWEBDataID" hidden="1">PSW_Sheet!$A$16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</definedNames>
  <calcPr calcId="124519"/>
</workbook>
</file>

<file path=xl/calcChain.xml><?xml version="1.0" encoding="utf-8"?>
<calcChain xmlns="http://schemas.openxmlformats.org/spreadsheetml/2006/main">
  <c r="AB7" i="2"/>
  <c r="Z7"/>
  <c r="X7"/>
  <c r="V7"/>
  <c r="T7"/>
  <c r="R7"/>
  <c r="P7"/>
  <c r="N7"/>
  <c r="H24"/>
  <c r="H23"/>
  <c r="H22"/>
  <c r="H21"/>
  <c r="H18"/>
  <c r="H17"/>
  <c r="H16"/>
  <c r="H15"/>
  <c r="H10"/>
  <c r="H11"/>
  <c r="H12"/>
  <c r="H9"/>
  <c r="B9"/>
  <c r="D18" i="3"/>
  <c r="E22" s="1"/>
  <c r="E27" s="1"/>
  <c r="E30" s="1"/>
  <c r="D21" i="2" s="1"/>
  <c r="AF9" l="1"/>
  <c r="AF10" s="1"/>
  <c r="AF11" s="1"/>
  <c r="AF12" s="1"/>
  <c r="G21" i="3"/>
  <c r="G22"/>
  <c r="H21"/>
  <c r="H22"/>
  <c r="H20"/>
  <c r="G20"/>
  <c r="I20" s="1"/>
  <c r="F27"/>
  <c r="E21"/>
  <c r="E26" s="1"/>
  <c r="E20"/>
  <c r="E25" s="1"/>
  <c r="I22" l="1"/>
  <c r="B21" i="2"/>
  <c r="I21" i="3"/>
  <c r="B15" i="2"/>
  <c r="E28" i="3"/>
  <c r="D9" i="2" s="1"/>
  <c r="F25" i="3"/>
  <c r="E29"/>
  <c r="D15" i="2" s="1"/>
  <c r="F26" i="3"/>
  <c r="F30"/>
  <c r="D22" i="2" s="1"/>
  <c r="G27" i="3"/>
  <c r="G30" l="1"/>
  <c r="D23" i="2" s="1"/>
  <c r="H27" i="3"/>
  <c r="F29"/>
  <c r="D16" i="2" s="1"/>
  <c r="G26" i="3"/>
  <c r="F28"/>
  <c r="D10" i="2" s="1"/>
  <c r="G25" i="3"/>
  <c r="G28" l="1"/>
  <c r="D11" i="2" s="1"/>
  <c r="H25" i="3"/>
  <c r="G29"/>
  <c r="D17" i="2" s="1"/>
  <c r="H26" i="3"/>
  <c r="H30"/>
  <c r="D24" i="2" s="1"/>
  <c r="I27" i="3"/>
  <c r="I30" l="1"/>
  <c r="J27"/>
  <c r="H29"/>
  <c r="D18" i="2" s="1"/>
  <c r="I26" i="3"/>
  <c r="H28"/>
  <c r="D12" i="2" s="1"/>
  <c r="I25" i="3"/>
  <c r="D25" i="2" l="1"/>
  <c r="I28" i="3"/>
  <c r="J25"/>
  <c r="I29"/>
  <c r="J26"/>
  <c r="AV44" i="2" l="1"/>
  <c r="D19"/>
  <c r="D13"/>
  <c r="H25"/>
  <c r="X27" l="1"/>
  <c r="V27"/>
  <c r="AD27"/>
  <c r="AB27"/>
  <c r="Z27"/>
  <c r="T27"/>
  <c r="R27"/>
  <c r="P27"/>
  <c r="N27"/>
  <c r="K27"/>
  <c r="AT44"/>
  <c r="H19"/>
  <c r="AU44"/>
  <c r="H13"/>
  <c r="H27" s="1"/>
  <c r="AF13" l="1"/>
  <c r="AF15" s="1"/>
  <c r="AF16" s="1"/>
  <c r="AF17" s="1"/>
  <c r="AF18" s="1"/>
  <c r="AT46"/>
  <c r="AT42" s="1"/>
  <c r="BJ46"/>
  <c r="BB42" s="1"/>
  <c r="BH46"/>
  <c r="BA42" s="1"/>
  <c r="BF46"/>
  <c r="AZ42" s="1"/>
  <c r="BD46"/>
  <c r="AY42" s="1"/>
  <c r="BB46"/>
  <c r="AX42" s="1"/>
  <c r="AZ46"/>
  <c r="AW42" s="1"/>
  <c r="AX46"/>
  <c r="AV42" s="1"/>
  <c r="AV46"/>
  <c r="AU42" s="1"/>
  <c r="AW44"/>
  <c r="B27" s="1"/>
  <c r="AF19" l="1"/>
  <c r="AF21" s="1"/>
  <c r="AF22" s="1"/>
  <c r="AF23" s="1"/>
  <c r="AF24" s="1"/>
  <c r="AV33"/>
  <c r="AW33" s="1"/>
  <c r="AV34"/>
  <c r="AW34" s="1"/>
  <c r="AV35"/>
  <c r="AW35" s="1"/>
  <c r="AV36"/>
  <c r="AW36" s="1"/>
  <c r="AV37"/>
  <c r="AW37" s="1"/>
  <c r="AV38"/>
  <c r="AW38" s="1"/>
  <c r="AV39"/>
  <c r="AW39" s="1"/>
  <c r="AV40"/>
  <c r="AW40" s="1"/>
  <c r="AV32"/>
  <c r="AW32" s="1"/>
  <c r="AF25" l="1"/>
  <c r="H29" s="1"/>
  <c r="BL32"/>
  <c r="BO33" s="1"/>
  <c r="BM33" s="1"/>
  <c r="AZ32"/>
  <c r="BC32" l="1"/>
  <c r="BB32" s="1"/>
  <c r="BA32"/>
  <c r="BP34"/>
  <c r="BL34" s="1"/>
  <c r="AZ33"/>
  <c r="BC33" l="1"/>
  <c r="BB33" s="1"/>
  <c r="BA33"/>
  <c r="BO35"/>
  <c r="BM35" s="1"/>
  <c r="AZ34"/>
  <c r="BC34" l="1"/>
  <c r="BB34" s="1"/>
  <c r="BA34"/>
  <c r="AZ35"/>
  <c r="BP36"/>
  <c r="BL36" s="1"/>
  <c r="AZ36" l="1"/>
  <c r="BO37"/>
  <c r="BM37" s="1"/>
  <c r="BC35"/>
  <c r="BB35" s="1"/>
  <c r="BA35"/>
  <c r="AZ37" l="1"/>
  <c r="BP38"/>
  <c r="BL38" s="1"/>
  <c r="BC36"/>
  <c r="BB36" s="1"/>
  <c r="BA36"/>
  <c r="BO39" l="1"/>
  <c r="BM39" s="1"/>
  <c r="AZ38"/>
  <c r="BC37"/>
  <c r="BB37" s="1"/>
  <c r="BA37"/>
  <c r="BC38" l="1"/>
  <c r="BB38" s="1"/>
  <c r="BA38"/>
  <c r="BP40"/>
  <c r="BL40" s="1"/>
  <c r="AZ40" s="1"/>
  <c r="AZ39"/>
  <c r="BC39" l="1"/>
  <c r="BB39" s="1"/>
  <c r="BA39"/>
  <c r="BC40"/>
  <c r="BA40"/>
  <c r="BB40" l="1"/>
</calcChain>
</file>

<file path=xl/sharedStrings.xml><?xml version="1.0" encoding="utf-8"?>
<sst xmlns="http://schemas.openxmlformats.org/spreadsheetml/2006/main" count="170" uniqueCount="138">
  <si>
    <t>&gt;&gt;</t>
  </si>
  <si>
    <t>2)</t>
  </si>
  <si>
    <t>3)</t>
  </si>
  <si>
    <t>1)</t>
  </si>
  <si>
    <t>Enter the starting month of your Personal Budget: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</si>
  <si>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</si>
  <si>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</si>
  <si>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</si>
  <si>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</si>
  <si>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</si>
  <si>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</si>
  <si>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</si>
  <si>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</si>
  <si>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</si>
  <si>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</si>
  <si>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</si>
  <si>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</si>
  <si>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Sunday</t>
  </si>
  <si>
    <t>Monday</t>
  </si>
  <si>
    <t>Tuesday</t>
  </si>
  <si>
    <t>Wednesday</t>
  </si>
  <si>
    <t>Thursday</t>
  </si>
  <si>
    <t>Friday</t>
  </si>
  <si>
    <t>Saturday</t>
  </si>
  <si>
    <t>Lists</t>
  </si>
  <si>
    <t>Starting Month</t>
  </si>
  <si>
    <t>Starting Days of the Months</t>
  </si>
  <si>
    <t>1st</t>
  </si>
  <si>
    <t>2nd</t>
  </si>
  <si>
    <t>3rd</t>
  </si>
  <si>
    <t>Month</t>
  </si>
  <si>
    <t>Year</t>
  </si>
  <si>
    <t>Nb of Days</t>
  </si>
  <si>
    <t>Fridays</t>
  </si>
  <si>
    <t>4th</t>
  </si>
  <si>
    <t>5th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</si>
  <si>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</si>
  <si>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</si>
  <si>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</si>
  <si>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</si>
  <si>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</si>
  <si>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</si>
  <si>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</si>
  <si>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</si>
  <si>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</si>
  <si>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</si>
  <si>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</si>
  <si>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st</t>
  </si>
  <si>
    <t>nd</t>
  </si>
  <si>
    <t>rd</t>
  </si>
  <si>
    <t>Enter your fixed monthly income:</t>
  </si>
  <si>
    <t>Fixed Weekly Income</t>
  </si>
  <si>
    <t>Extra Weekly Income</t>
  </si>
  <si>
    <t>Rent</t>
  </si>
  <si>
    <t>Gas</t>
  </si>
  <si>
    <t>Food</t>
  </si>
  <si>
    <t>Phone</t>
  </si>
  <si>
    <t>Electricity</t>
  </si>
  <si>
    <t>Water</t>
  </si>
  <si>
    <t>On the right, you will see a sample list of expenses. If necessary, you can update the list.</t>
  </si>
  <si>
    <t>Expenses</t>
  </si>
  <si>
    <t>Inusrance</t>
  </si>
  <si>
    <t>Others</t>
  </si>
  <si>
    <t>Balance</t>
  </si>
  <si>
    <t>C.Card Paym.</t>
  </si>
  <si>
    <t>Rank</t>
  </si>
  <si>
    <t>Nb</t>
  </si>
  <si>
    <t>Order</t>
  </si>
  <si>
    <t>ReRank</t>
  </si>
  <si>
    <t>Exp</t>
  </si>
  <si>
    <t>Cexp</t>
  </si>
  <si>
    <t>WEEKLY PERSONAL BUDGET OF 3 MONTHS</t>
  </si>
  <si>
    <t>Week</t>
  </si>
  <si>
    <t xml:space="preserve">Final Balance:  </t>
  </si>
  <si>
    <t>Your Weekly Personal Budget (3 Months) is ready to use. Further steps are for online use.</t>
  </si>
  <si>
    <t>Follow the steps to enable your Weekly Personal Budget (3 Months).</t>
  </si>
  <si>
    <t>UEsFBgAAAAAAAAAAAAAAAAAAAAAAAA%3d%3d</t>
  </si>
  <si>
    <t xml:space="preserve"> %3c%3fxml+version%3d%221.0%22+encoding%3d%22utf-16%22%3f%3e%0d%0a%3cWizardSettings+xmlns%3axsi%3d%22http%3a%2f%2fwww.w3.org%2f2001%2fXMLSchema-instance%22+xmlns%3axsd%3d%22http%3a%2f%2fwww.w3.org%2f2001%2fXMLSchema%22%3e%0d%0a++%3cCss%3e%0a.Class75%7bfont-family%3a+Calibri%3b+font-size%3a11pt%3b+color%3aBlack%3btext-decoration%3anone%3bborder%3a+0.5pt++None++Black+%3bbackground-color%3aWhite%3b+text-align%3aleft%3bvertical-align%3abottom%3b%7d%0a.Class76%7bfont-family%3a+Candara%3b+font-size%3a14pt%3b+color%3aBlack%3bfont-weight%3a+bold%3btext-decoration%3anone%3bborder%3a+0.5pt++None++Black+%3bbackground-color%3aWhite%3b+text-align%3acenter%3bvertical-align%3abottom%3b%7d%0a.Class77%7bfont-family%3a+Calibri%3b+font-size%3a11pt%3b+color%3aBlack%3btext-decoration%3anone%3bborder-bottom-style%3a+Solid+%3bborder-top-width%3a+0.5pt+%3bborder-left-width%3a+0.5pt+%3bborder-right-width%3a+0.5pt+%3bborder-bottom-width%3a+1.0pt+%3bborder-color%3a+Black+%3bbackground-color%3aWhite%3b+text-align%3aleft%3bvertical-align%3abottom%3b%7d%0a.Class78%7bfont-family%3a+Candara%3b+font-size%3a11pt%3b+color%3aBlack%3btext-decoration%3anone%3bborder-right-style%3a+Solid+%3bborder-top-width%3a+0.5pt+%3bborder-left-width%3a+0.5pt+%3bborder-right-width%3a+1.0pt+%3bborder-bottom-width%3a+0.5pt+%3bborder-color%3a+Black+%3bbackground-color%3aWhite%3b+text-align%3aleft%3bvertical-align%3abottom%3b%7d%0a.Class79%7bfont-family%3a+Candara%3b+font-size%3a11pt%3b+color%3aBlack%3bfont-weight%3a+bold%3btext-decoration%3anone%3bborder-style%3a+Solid+%3bborder-top-width%3a+1.0pt+%3bborder-left-width%3a+1.0pt+%3bborder-right-width%3a+0.5pt+%3bborder-bottom-width%3a+0.5pt+%3bborder-top-color%3a+Black+%3bborder-left-color%3a+Black+%3bborder-right-color%3a+%230070C0+%3bborder-bottom-color%3a+%230070C0+%3bbackground-color%3a%23C1D1E5%3b+text-align%3acenter%3bvertical-align%3abottom%3b%7d%0a.Class80%7bfont-family%3a+Candara%3b+font-size%3a11pt%3b+color%3aBlack%3bfont-weight%3a+bold%3btext-decoration%3anone%3bborder-style%3a+Solid+%3bborder-top-width%3a+1.0pt+%3bborder-left-width%3a+0.5pt+%3bborder-right-width%3a+0.5pt+%3bborder-bottom-width%3a+0.5pt+%3bborder-top-color%3a+Black+%3bborder-left-color%3a+%230070C0+%3bborder-right-color%3a+%230070C0+%3bborder-bottom-color%3a+%230070C0+%3bbackground-color%3a%23C1D1E5%3b+text-align%3acenter%3bvertical-align%3abottom%3b%7d%0a.Class81%7bfont-family%3a+Candara%3b+font-size%3a11pt%3b+color%3aBlack%3bfont-weight%3a+bold%3btext-decoration%3anone%3bborder-top-style%3a+Solid+%3bborder-left-style%3a+Solid+%3bborder-top-width%3a+1.0pt+%3bborder-left-width%3a+0.5pt+%3bborder-right-width%3a+0.5pt+%3bborder-bottom-width%3a+0.5pt+%3bborder-top-color%3a+Black+%3bborder-left-color%3a+%230070C0+%3bborder-right-color%3a+Black+%3bborder-bottom-color%3a+Black+%3bbackground-color%3a%23C1D1E5%3b+text-align%3acenter%3bvertical-align%3abottom%3b%7d%0a.Class82%7bfont-family%3a+Calibri%3b+font-size%3a11pt%3b+color%3aBlack%3btext-decoration%3anone%3bborder-left-style%3a+Solid+%3bborder-top-width%3a+0.5pt+%3bborder-left-width%3a+1.0pt+%3bborder-right-width%3a+0.5pt+%3bborder-bottom-width%3a+0.5pt+%3bborder-color%3a+Black+%3bbackground-color%3aWhite%3b+text-align%3aleft%3bvertical-align%3abottom%3b%7d%0a.Class83%7bfont-family%3a+Candara%3b+font-size%3a10pt%3b+color%3aBlack%3bfont-weight%3a+bold%3btext-decoration%3anone%3bborder-style%3a+Solid+%3bborder-top-width%3a+0.5pt+%3bborder-left-width%3a+0.5pt+%3bborder-right-width%3a+0.5pt+%3bborder-bottom-width%3a+1.0pt+%3bborder-top-color%3a+%230070C0+%3bborder-left-color%3a+%230070C0+%3bborder-right-color%3a+%230070C0+%3bborder-bottom-color%3a+Black+%3bbackground-color%3a%23C1D1E5%3b+text-align%3acenter%3bvertical-align%3abottom%3b%7d%0a.Class84%7bfont-family%3a+Candara%3b+font-size%3a11pt%3b+color%3aBlack%3btext-decoration%3anone%3bborder-bottom-style%3a+Solid+%3bborder-top-width%3a+0.5pt+%3bborder-left-width%3a+0.5pt+%3bborder-right-width%3a+0.5pt+%3bborder-bottom-width%3a+1.0pt+%3bborder-color%3a+Black+%3bbackground-color%3aWhite%3b+text-align%3aleft%3bvertical-align%3abottom%3b%7d%0a.Class85%7bfont-family%3a+Candara%3b+font-size%3a11pt%3b+color%3aBlack%3bfont-weight%3a+bold%3btext-decoration%3anone%3bborder-top-style%3a+Solid+%3bborder-bottom-style%3a+Solid+%3bborder-top-width%3a+1.0pt+%3bborder-left-width%3a+0.5pt+%3bborder-right-width%3a+0.5pt+%3bborder-bottom-width%3a+1.0pt+%3bborder-color%3a+Black+%3bbackground-color%3aWhite%3b+text-align%3acenter%3bvertical-align%3abottom%3b%7d%0a.Class86%7bfont-family%3a+Candara%3b+font-size%3a10pt%3b+color%3aBlack%3bfont-weight%3a+bold%3btext-decoration%3anone%3bborder-top-style%3a+Solid+%3bborder-bottom-style%3a+Solid+%3bborder-top-width%3a+1.0pt+%3bborder-left-width%3a+0.5pt+%3bborder-right-width%3a+0.5pt+%3bborder-bottom-width%3a+1.0pt+%3bborder-color%3a+Black+%3bbackground-color%3aWhite%3b+text-align%3acenter%3bvertical-align%3abottom%3b%7d%0a.Class87%7bfont-family%3a+Calibri%3b+font-size%3a11pt%3b+color%3aBlack%3btext-decoration%3anone%3bborder-right-style%3a+Solid+%3bborder-top-width%3a+0.5pt+%3bborder-left-width%3a+0.5pt+%3bborder-right-width%3a+1.0pt+%3bborder-bottom-width%3a+0.5pt+%3bborder-color%3a+Black+%3bbackground-color%3aWhite%3b+text-align%3aleft%3bvertical-align%3abottom%3b%7d%0a.Class88%7bfont-family%3a+Candara%3b+font-size%3a11pt%3b+color%3a%23F2F2F2%3bfont-weight%3a+bold%3btext-decoration%3anone%3bborder-top-style%3a+Solid+%3bborder-left-style%3a+Solid+%3bborder-top-width%3a+1.0pt+%3bborder-left-width%3a+1.0pt+%3bborder-right-width%3a+0.5pt+%3bborder-bottom-width%3a+0.5pt+%3bborder-color%3a+Black+%3bbackground-color%3a%23376091%3b+text-align%3acenter%3bvertical-align%3amiddle%3b%7d%0a.Class89%7bfont-family%3a+Candara%3b+font-size%3a11pt%3b+color%3aBlack%3btext-decoration%3anone%3bborder-style%3a+Solid+%3bborder-top-width%3a+1.0pt+%3bborder-left-width%3a+1.0pt+%3bborder-right-width%3a+0.5pt+%3bborder-bottom-width%3a+0.5pt+%3bborder-top-color%3a+Black+%3bborder-left-color%3a+Black+%3bborder-right-color%3a+%230070C0+%3bborder-bottom-color%3a+%230070C0+%3bbackground-color%3a%23E4EBF4%3b+text-align%3acenter%3bvertical-align%3abottom%3b%7d%0a.Class90%7bfont-family%3a+Calibri%3b+font-size%3a11pt%3b+color%3aBlack%3btext-decoration%3anone%3bborder-style%3a+Solid+%3bborder-top-width%3a+1.0pt+%3bborder-left-width%3a+0.5pt+%3bborder-right-width%3a+0.5pt+%3bborder-bottom-width%3a+0.5pt+%3bborder-top-color%3a+Black+%3bborder-left-color%3a+%230070C0+%3bborder-right-color%3a+%230070C0+%3bborder-bottom-color%3a+%230070C0+%3bbackground-color%3a%23E4EBF4%3b+text-align%3acenter%3bvertical-align%3abottom%3b%7d%0a.Class91%7bfont-family%3a+Calibri%3b+font-size%3a11pt%3b+color%3aBlack%3btext-decoration%3anone%3bborder-style%3a+Solid+%3bborder-top-width%3a+1.0pt+%3bborder-left-width%3a+0.5pt+%3bborder-right-width%3a+0.5pt+%3bborder-bottom-width%3a+0.5pt+%3bborder-top-color%3a+Black+%3bborder-left-color%3a+%230070C0+%3bborder-right-color%3a+%230070C0+%3bborder-bottom-color%3a+%230070C0+%3bbackground-color%3aWhite%3b+text-align%3acenter%3bvertical-align%3abottom%3b%7d%0a.Class92%7bfont-family%3a+Candara%3b+font-size%3a11pt%3b+color%3aBlack%3btext-decoration%3anone%3bborder-style%3a+Solid+%3bborder-top-width%3a+0.5pt+%3bborder-left-width%3a+1.0pt+%3bborder-right-width%3a+0.5pt+%3bborder-bottom-width%3a+0.5pt+%3bborder-top-color%3a+%230070C0+%3bborder-left-color%3a+Black+%3bborder-right-color%3a+%230070C0+%3bborder-bottom-color%3a+%230070C0+%3bbackground-color%3a%23E4EBF4%3b+text-align%3acenter%3bvertical-align%3abottom%3b%7d%0a.Class93%7bfont-family%3a+Calibri%3b+font-size%3a11pt%3b+color%3aBlack%3btext-decoration%3anone%3bborder%3a+0.5pt++Solid++%230070C0+%3bbackground-color%3a%23E4EBF4%3b+text-align%3acenter%3bvertical-align%3abottom%3b%7d%0a.Class94%7bfont-family%3a+Calibri%3b+font-size%3a11pt%3b+color%3aBlack%3btext-decoration%3anone%3bborder%3a+0.5pt++Solid++%230070C0+%3bbackground-color%3aWhite%3b+text-align%3acenter%3bvertical-align%3abottom%3b%7d%0a.Class95%7bfont-family%3a+Candara%3b+font-size%3a11pt%3b+color%3aBlack%3btext-decoration%3anone%3bborder-style%3a+Solid+%3bborder-top-width%3a+0.5pt+%3bborder-left-width%3a+1.0pt+%3bborder-right-width%3a+0.5pt+%3bborder-bottom-width%3a+1.0pt+%3bborder-top-color%3a+%230070C0+%3bborder-left-color%3a+Black+%3bborder-right-color%3a+%230070C0+%3bborder-bottom-color%3a+Black+%3bbackground-color%3a%23E4EBF4%3b+text-align%3acenter%3bvertical-align%3abottom%3b%7d%0a.Class96%7bfont-family%3a+Calibri%3b+font-size%3a11pt%3b+color%3aBlack%3btext-decoration%3anone%3bborder-style%3a+Solid+%3bborder-top-width%3a+0.5pt+%3bborder-left-width%3a+0.5pt+%3bborder-right-width%3a+0.5pt+%3bborder-bottom-width%3a+1.0pt+%3bborder-top-color%3a+%230070C0+%3bborder-left-color%3a+%230070C0+%3bborder-right-color%3a+%230070C0+%3bborder-bottom-color%3a+Black+%3bbackground-color%3a%23E4EBF4%3b+text-align%3acenter%3bvertical-align%3abottom%3b%7d%0a.Class97%7bfont-family%3a+Calibri%3b+font-size%3a11pt%3b+color%3aBlack%3btext-decoration%3anone%3bborder-style%3a+Solid+%3bborder-top-width%3a+0.5pt+%3bborder-left-width%3a+0.5pt+%3bborder-right-width%3a+0.5pt+%3bborder-bottom-width%3a+1.0pt+%3bborder-top-color%3a+%230070C0+%3bborder-left-color%3a+%230070C0+%3bborder-right-color%3a+%230070C0+%3bborder-bottom-color%3a+Black+%3bbackground-color%3aWhite%3b+text-align%3acenter%3bvertical-align%3abottom%3b%7d%0a.Class98%7bfont-family%3a+Candara%3b+font-size%3a11pt%3b+color%3a%230066FF%3bfont-weight%3a+bold%3btext-decoration%3anone%3bborder-top-style%3a+Solid+%3bborder-bottom-style%3a+Solid+%3bborder-top-width%3a+1.0pt+%3bborder-left-width%3a+0.5pt+%3bborder-right-width%3a+0.5pt+%3bborder-bottom-width%3a+1.0pt+%3bborder-color%3a+Black+%3bbackground-color%3aWhite%3b+text-align%3acenter%3bvertical-align%3amiddle%3b%7d%0a.Class99%7bfont-family%3a+Candara%3b+font-size%3a11pt%3b+color%3aBlack%3btext-decoration%3anone%3bborder-top-style%3a+Solid+%3bborder-bottom-style%3a+Solid+%3bborder-top-width%3a+1.0pt+%3bborder-left-width%3a+0.5pt+%3bborder-right-width%3a+0.5pt+%3bborder-bottom-width%3a+1.0pt+%3bborder-color%3a+Black+%3bbackground-color%3aWhite%3b+text-align%3acenter%3bvertical-align%3abottom%3b%7d%0a.Class100%7bfont-family%3a+Calibri%3b+font-size%3a11pt%3b+color%3aBlack%3btext-decoration%3anone%3bborder-top-style%3a+Solid+%3bborder-bottom-style%3a+Solid+%3bborder-top-width%3a+1.0pt+%3bborder-left-width%3a+0.5pt+%3bborder-right-width%3a+0.5pt+%3bborder-bottom-width%3a+1.0pt+%3bborder-color%3a+Black+%3bbackground-color%3aWhite%3b+text-align%3acenter%3bvertical-align%3abottom%3b%7d%0a.Class101%7bfont-family%3a+Calibri%3b+font-size%3a11pt%3b+color%3aBlack%3btext-decoration%3anone%3bborder-top-style%3a+Solid+%3bborder-top-width%3a+1.0pt+%3bborder-left-width%3a+0.5pt+%3bborder-right-width%3a+0.5pt+%3bborder-bottom-width%3a+0.5pt+%3bborder-color%3a+Black+%3bbackground-color%3aWhite%3b+text-align%3acenter%3bvertical-align%3abottom%3b%7d%0a.Class102%7bfont-family%3a+Candara%3b+font-size%3a12pt%3b+color%3aBlack%3bfont-weight%3a+bold%3btext-decoration%3anone%3bborder-top-style%3a+Solid+%3bborder-left-style%3a+Solid+%3bborder-bottom-style%3a+Solid+%3bborder-top-width%3a+1.0pt+%3bborder-left-width%3a+1.0pt+%3bborder-right-width%3a+0.5pt+%3bborder-bottom-width%3a+1.0pt+%3bborder-color%3a+Black+%3bbackground-color%3a%23C1D1E5%3b+text-align%3aright%3bvertical-align%3abottom%3b%7d%0a.Class103%7bfont-family%3a+Calibri%3b+font-size%3a12pt%3b+color%3aBlack%3btext-decoration%3anone%3bborder-style%3a+Solid+%3bborder-top-width%3a+1.0pt+%3bborder-left-width%3a+1.0pt+%3bborder-right-width%3a+0.5pt+%3bborder-bottom-width%3a+1.0pt+%3bborder-top-color%3a+Black+%3bborder-left-color%3a+Black+%3bborder-right-color%3a+%230070C0+%3bborder-bottom-color%3a+Black+%3bbackground-color%3a%23E7F4D8%3b+text-align%3acenter%3bvertical-align%3abottom%3b%7d%0a.Class104%7bfont-family%3a+Calibri%3b+font-size%3a12pt%3b+color%3aBlack%3btext-decoration%3anone%3bborder-style%3a+Solid+%3bborder-top-width%3a+1.0pt+%3bborder-left-width%3a+0.5pt+%3bborder-right-width%3a+0.5pt+%3bborder-bottom-width%3a+1.0pt+%3bborder-top-color%3a+Black+%3bborder-left-color%3a+%230070C0+%3bborder-right-color%3a+%230070C0+%3bborder-bottom-color%3a+Black+%3bbackground-color%3a%23E7F4D8%3b+text-align%3acenter%3bvertical-align%3abottom%3b%7d%0a.Class105%7bfont-family%3a+Calibri%3b+font-size%3a12pt%3b+color%3aBlack%3btext-decoration%3anone%3bborder-style%3a+Solid+%3bborder-top-width%3a+1.0pt+%3bborder-left-width%3a+1.0pt+%3bborder-right-width%3a+0.5pt+%3bborder-bottom-width%3a+1.0pt+%3bborder-top-color%3a+Black+%3bborder-left-color%3a+Black+%3bborder-right-color%3a+%230070C0+%3bborder-bottom-color%3a+Black+%3bbackground-color%3a%23FFD3C9%3b+text-align%3acenter%3bvertical-align%3abottom%3b%7d%0a.Class106%7bfont-family%3a+Calibri%3b+font-size%3a12pt%3b+color%3aBlack%3btext-decoration%3anone%3bborder-style%3a+Solid+%3bborder-top-width%3a+1.0pt+%3bborder-left-width%3a+0.5pt+%3bborder-right-width%3a+0.5pt+%3bborder-bottom-width%3a+1.0pt+%3bborder-top-color%3a+Black+%3bborder-left-color%3a+%230070C0+%3bborder-right-color%3a+%230070C0+%3bborder-bottom-color%3a+Black+%3bbackground-color%3a%23FFD3C9%3b+text-align%3acenter%3bvertical-align%3abottom%3b%7d%0a.Class107%7bfont-family%3a+Calibri%3b+font-size%3a11pt%3b+color%3aBlack%3btext-decoration%3anone%3bborder-top-style%3a+Solid+%3bborder-bottom-style%3a+Solid+%3bborder-top-width%3a+1.0pt+%3bborder-left-width%3a+0.5pt+%3bborder-right-width%3a+0.5pt+%3bborder-bottom-width%3a+1.0pt+%3bborder-color%3a+Black+%3bbackground-color%3aWhite%3b+text-align%3aleft%3bvertical-align%3abottom%3b%7d%0a.Class108%7bfont-family%3a+Calibri%3b+font-size%3a11pt%3b+color%3aBlack%3btext-decoration%3anone%3bborder-top-style%3a+Solid+%3bborder-top-width%3a+1.0pt+%3bborder-left-width%3a+0.5pt+%3bborder-right-width%3a+0.5pt+%3bborder-bottom-width%3a+0.5pt+%3bborder-color%3a+Black+%3bbackground-color%3aWhite%3b+text-align%3aleft%3bvertical-align%3abottom%3b%7d%0a.Class109%7bfont-family%3a+Calibri%3b+font-size%3a12pt%3b+color%3aBlack%3btext-decoration%3anone%3bborder-top-style%3a+Solid+%3bborder-left-style%3a+Solid+%3bborder-bottom-style%3a+Solid+%3bborder-top-width%3a+1.0pt+%3bborder-left-width%3a+1.0pt+%3bborder-right-width%3a+0.5pt+%3bborder-bottom-width%3a+1.0pt+%3bborder-color%3a+Black+%3bbackground-color%3a%23E7F4D8%3b+text-align%3acenter%3bvertical-align%3abottom%3b%7d%0a.Class110%7bfont-family%3a+Calibri%3b+font-size%3a11pt%3b+color%3aBlack%3btext-decoration%3anone%3bborder%3a+0.5pt++None++Black+%3bbackground-color%3aWhite%3b+text-align%3acenter%3bvertical-align%3abottom%3b%7d%3c%2fCss%3e%0d%0a++%3cCulture%3etr-TR%3c%2fCulture%3e%0d%0a++%3cMergedSavingCells+%2f%3e%0d%0a++%3cPageInputCells%3e%0d%0a++++%3cInputCellsCollection%3e%0d%0a++++++%3cInputCells%3e%0d%0a++++++++%3cCellCount%3e150%3c%2fCellCount%3e%0d%0a++++++++%3cCells%3e%0d%0a++++++++++%3cInputCell%3e%0d%0a++++++++++++%3cAddress%3e%3d'Weekly+Budget'!%24K%247%3c%2fAddress%3e%0d%0a++++++++++++%3cListItemsAddress+%2f%3e%0d%0a++++++++++++%3cType%3e0%3c%2fType%3e%0d%0a++++++++++++%3cNameIndex%3e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247%3c%2fAddress%3e%0d%0a++++++++++++%3cListItemsAddress+%2f%3e%0d%0a++++++++++++%3cType%3e0%3c%2fType%3e%0d%0a++++++++++++%3cNameIndex%3e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247%3c%2fAddress%3e%0d%0a++++++++++++%3cListItemsAddress+%2f%3e%0d%0a++++++++++++%3cType%3e0%3c%2fType%3e%0d%0a++++++++++++%3cNameIndex%3e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247%3c%2fAddress%3e%0d%0a++++++++++++%3cListItemsAddress+%2f%3e%0d%0a++++++++++++%3cType%3e0%3c%2fType%3e%0d%0a++++++++++++%3cNameIndex%3e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247%3c%2fAddress%3e%0d%0a++++++++++++%3cListItemsAddress+%2f%3e%0d%0a++++++++++++%3cType%3e0%3c%2fType%3e%0d%0a++++++++++++%3cNameIndex%3e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247%3c%2fAddress%3e%0d%0a++++++++++++%3cListItemsAddress+%2f%3e%0d%0a++++++++++++%3cType%3e0%3c%2fType%3e%0d%0a++++++++++++%3cNameIndex%3e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247%3c%2fAddress%3e%0d%0a++++++++++++%3cListItemsAddress+%2f%3e%0d%0a++++++++++++%3cType%3e0%3c%2fType%3e%0d%0a++++++++++++%3cNameIndex%3e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247%3c%2fAddress%3e%0d%0a++++++++++++%3cListItemsAddress+%2f%3e%0d%0a++++++++++++%3cType%3e0%3c%2fType%3e%0d%0a++++++++++++%3cNameIndex%3e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247%3c%2fAddress%3e%0d%0a++++++++++++%3cListItemsAddress+%2f%3e%0d%0a++++++++++++%3cType%3e0%3c%2fType%3e%0d%0a++++++++++++%3cNameIndex%3e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247%3c%2fAddress%3e%0d%0a++++++++++++%3cListItemsAddress+%2f%3e%0d%0a++++++++++++%3cType%3e0%3c%2fType%3e%0d%0a++++++++++++%3cNameIndex%3e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248%3c%2fAddress%3e%0d%0a++++++++++++%3cListItemsAddress+%2f%3e%0d%0a++++++++++++%3cType%3e0%3c%2fType%3e%0d%0a++++++++++++%3cNameIndex%3e10%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248%3c%2fAddress%3e%0d%0a++++++++++++%3cListItemsAddress+%2f%3e%0d%0a++++++++++++%3cType%3e0%3c%2fType%3e%0d%0a++++++++++++%3cNameIndex%3e11%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248%3c%2fAddress%3e%0d%0a++++++++++++%3cListItemsAddress+%2f%3e%0d%0a++++++++++++%3cType%3e0%3c%2fType%3e%0d%0a++++++++++++%3cNameIndex%3e12%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248%3c%2fAddress%3e%0d%0a++++++++++++%3cListItemsAddress+%2f%3e%0d%0a++++++++++++%3cType%3e0%3c%2fType%3e%0d%0a++++++++++++%3cNameIndex%3e13%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</t>
  </si>
  <si>
    <t xml:space="preserve"> ControlVisible%3efalse%3c%2fIsControlVisible%3e%0d%0a++++++++++%3c%2fInputCell%3e%0d%0a++++++++++%3cInputCell%3e%0d%0a++++++++++++%3cAddress%3e%3d'Weekly+Budget'!%24T%248%3c%2fAddress%3e%0d%0a++++++++++++%3cListItemsAddress+%2f%3e%0d%0a++++++++++++%3cType%3e0%3c%2fType%3e%0d%0a++++++++++++%3cNameIndex%3e14%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248%3c%2fAddress%3e%0d%0a++++++++++++%3cListItemsAddress+%2f%3e%0d%0a++++++++++++%3cType%3e0%3c%2fType%3e%0d%0a++++++++++++%3cNameIndex%3e15%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248%3c%2fAddress%3e%0d%0a++++++++++++%3cListItemsAddress+%2f%3e%0d%0a++++++++++++%3cType%3e0%3c%2fType%3e%0d%0a++++++++++++%3cNameIndex%3e16%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248%3c%2fAddress%3e%0d%0a++++++++++++%3cListItemsAddress+%2f%3e%0d%0a++++++++++++%3cType%3e0%3c%2fType%3e%0d%0a++++++++++++%3cNameIndex%3e17%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248%3c%2fAddress%3e%0d%0a++++++++++++%3cListItemsAddress+%2f%3e%0d%0a++++++++++++%3cType%3e0%3c%2fType%3e%0d%0a++++++++++++%3cNameIndex%3e18%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248%3c%2fAddress%3e%0d%0a++++++++++++%3cListItemsAddress+%2f%3e%0d%0a++++++++++++%3cType%3e0%3c%2fType%3e%0d%0a++++++++++++%3cNameIndex%3e19%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249%3c%2fAddress%3e%0d%0a++++++++++++%3cListItemsAddress+%2f%3e%0d%0a++++++++++++%3cType%3e0%3c%2fType%3e%0d%0a++++++++++++%3cNameIndex%3e20%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249%3c%2fAddress%3e%0d%0a++++++++++++%3cListItemsAddress+%2f%3e%0d%0a++++++++++++%3cType%3e0%3c%2fType%3e%0d%0a++++++++++++%3cNameIndex%3e21%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249%3c%2fAddress%3e%0d%0a++++++++++++%3cListItemsAddress+%2f%3e%0d%0a++++++++++++%3cType%3e0%3c%2fType%3e%0d%0a++++++++++++%3cNameIndex%3e22%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249%3c%2fAddress%3e%0d%0a++++++++++++%3cListItemsAddress+%2f%3e%0d%0a++++++++++++%3cType%3e0%3c%2fType%3e%0d%0a++++++++++++%3cNameIndex%3e23%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249%3c%2fAddress%3e%0d%0a++++++++++++%3cListItemsAddress+%2f%3e%0d%0a++++++++++++%3cType%3e0%3c%2fType%3e%0d%0a++++++++++++%3cNameIndex%3e24%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249%3c%2fAddress%3e%0d%0a++++++++++++%3cListItemsAddress+%2f%3e%0d%0a++++++++++++%3cType%3e0%3c%2fType%3e%0d%0a++++++++++++%3cNameIndex%3e25%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249%3c%2fAddress%3e%0d%0a++++++++++++%3cListItemsAddress+%2f%3e%0d%0a++++++++++++%3cType%3e0%3c%2fType%3e%0d%0a++++++++++++%3cNameIndex%3e26%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249%3c%2fAddress%3e%0d%0a++++++++++++%3cListItemsAddress+%2f%3e%0d%0a++++++++++++%3cType%3e0%3c%2fType%3e%0d%0a++++++++++++%3cNameIndex%3e27%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249%3c%2fAddress%3e%0d%0a++++++++++++%3cListItemsAddress+%2f%3e%0d%0a++++++++++++%3cType%3e0%3c%2fType%3e%0d%0a++++++++++++%3cNameIndex%3e28%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249%3c%2fAddress%3e%0d%0a++++++++++++%3cListItemsAddress+%2f%3e%0d%0a++++++++++++%3cType%3e0%3c%2fType%3e%0d%0a++++++++++++%3cNameIndex%3e29%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2410%3c%2fAddress%3e%0d%0a++++++++++++%3cListItemsAddress+%2f%3e%0d%0a++++++++++++%3cType%3e0%3c%2fType%3e%0d%0a++++++++++++%3cNameIndex%3e30%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2410%3c%2fAddress%3e%0d%0a++++++++++++%3cListItemsAddress+%2f%3e%0d%0a++++++++++++%3cType%3e0%3c%2fType%3e%0d%0a++++++++++++%3cNameIndex%3e31%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2410%3c%2fAddress%3e%0d%0a++++++++++++%3cListItemsAddress+%2f%3e%0d%0a++++++++++++%3cType%3e0%3c%2fType%3e%0d%0a++++++++++++%3cNameIndex%3e32%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2410%3c%2fAddress%3e%0d%0a++++++++++++%3cListItemsAddress+%2f%3e%0d%0a++++++++++++%3cType%3e0%3c%2fType%3e%0d%0a++++++++++++%3cNameIndex%3e33%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2410%3c%2fAddress%3e%0d%0a++++++++++++%3cListItemsAddress+%2f%3e%0d%0a++++++++++++%3cType%3e0%3c%2fType%3e%0d%0a++++++++++++%3cNameIndex%3e34%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2410%3c%2fAddress%3e%0d%0a++++++++++++%3cListItemsAddress+%2f%3e%0d%0a++++++++++++%3cType%3e0%3c%2fType%3e%0d%0a++++++++++++%3cNameIndex%3e35%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2410%3c%2fAddress%3e%0d%0a++++++++++++%3cListItemsAddress+%2f%3e%0d%0a++++++++++++%3cType%3e0%3c%2fType%3e%0d%0a++++++++++++%3cNameIndex%3e36%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2410%3c%2fAddress%3e%0d%0a++++++++++++%3cListItemsAddress+%2f%3e%0d%0a++++++++++++%3cType%3e0%3c%2fType%3e%0d%0a++++++++++++%3cNameIndex%3e37%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2410%3c%2fAddress%3e%0d%0a++++++++++++%3cListItemsAddress+%2f%3e%0d%0a++++++++++++%3cType%3e0%3c%2fType%3e%0d%0a++++++++++++%3cNameIndex%3e38%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2410%3c%2fAddress%3e%0d%0a++++++++++++%3cListItemsAddress+%2f%3e%0d%0a++++++++++++%3cType%3e0%3c%2fType%3e%0d%0a++++++++++++%3cNameIndex%3e39%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</t>
  </si>
  <si>
    <t xml:space="preserve"> 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2411%3c%2fAddress%3e%0d%0a++++++++++++%3cListItemsAddress+%2f%3e%0d%0a++++++++++++%3cType%3e0%3c%2fType%3e%0d%0a++++++++++++%3cNameIndex%3e40%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2411%3c%2fAddress%3e%0d%0a++++++++++++%3cListItemsAddress+%2f%3e%0d%0a++++++++++++%3cType%3e0%3c%2fType%3e%0d%0a++++++++++++%3cNameIndex%3e41%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2411%3c%2fAddress%3e%0d%0a++++++++++++%3cListItemsAddress+%2f%3e%0d%0a++++++++++++%3cType%3e0%3c%2fType%3e%0d%0a++++++++++++%3cNameIndex%3e42%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2411%3c%2fAddress%3e%0d%0a++++++++++++%3cListItemsAddress+%2f%3e%0d%0a++++++++++++%3cType%3e0%3c%2fType%3e%0d%0a++++++++++++%3cNameIndex%3e43%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2411%3c%2fAddress%3e%0d%0a++++++++++++%3cListItemsAddress+%2f%3e%0d%0a++++++++++++%3cType%3e0%3c%2fType%3e%0d%0a++++++++++++%3cNameIndex%3e44%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2411%3c%2fAddress%3e%0d%0a++++++++++++%3cListItemsAddress+%2f%3e%0d%0a++++++++++++%3cType%3e0%3c%2fType%3e%0d%0a++++++++++++%3cNameIndex%3e45%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2411%3c%2fAddress%3e%0d%0a++++++++++++%3cListItemsAddress+%2f%3e%0d%0a++++++++++++%3cType%3e0%3c%2fType%3e%0d%0a++++++++++++%3cNameIndex%3e46%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2411%3c%2fAddress%3e%0d%0a++++++++++++%3cListItemsAddress+%2f%3e%0d%0a++++++++++++%3cType%3e0%3c%2fType%3e%0d%0a++++++++++++%3cNameIndex%3e47%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2411%3c%2fAddress%3e%0d%0a++++++++++++%3cListItemsAddress+%2f%3e%0d%0a++++++++++++%3cType%3e0%3c%2fType%3e%0d%0a++++++++++++%3cNameIndex%3e48%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2411%3c%2fAddress%3e%0d%0a++++++++++++%3cListItemsAddress+%2f%3e%0d%0a++++++++++++%3cType%3e0%3c%2fType%3e%0d%0a++++++++++++%3cNameIndex%3e49%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2413%3c%2fAddress%3e%0d%0a++++++++++++%3cListItemsAddress+%2f%3e%0d%0a++++++++++++%3cType%3e0%3c%2fType%3e%0d%0a++++++++++++%3cNameIndex%3e50%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2413%3c%2fAddress%3e%0d%0a++++++++++++%3cListItemsAddress+%2f%3e%0d%0a++++++++++++%3cType%3e0%3c%2fType%3e%0d%0a++++++++++++%3cNameIndex%3e51%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2413%3c%2fAddress%3e%0d%0a++++++++++++%3cListItemsAddress+%2f%3e%0d%0a++++++++++++%3cType%3e0%3c%2fType%3e%0d%0a++++++++++++%3cNameIndex%3e52%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2413%3c%2fAddress%3e%0d%0a++++++++++++%3cListItemsAddress+%2f%3e%0d%0a++++++++++++%3cType%3e0%3c%2fType%3e%0d%0a++++++++++++%3cNameIndex%3e53%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2413%3c%2fAddress%3e%0d%0a++++++++++++%3cListItemsAddress+%2f%3e%0d%0a++++++++++++%3cType%3e0%3c%2fType%3e%0d%0a++++++++++++%3cNameIndex%3e54%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2413%3c%2fAddress%3e%0d%0a++++++++++++%3cListItemsAddress+%2f%3e%0d%0a++++++++++++%3cType%3e0%3c%2fType%3e%0d%0a++++++++++++%3cNameIndex%3e55%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2413%3c%2fAddress%3e%0d%0a++++++++++++%3cListItemsAddress+%2f%3e%0d%0a++++++++++++%3cType%3e0%3c%2fType%3e%0d%0a++++++++++++%3cNameIndex%3e56%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2413%3c%2fAddress%3e%0d%0a++++++++++++%3cListItemsAddress+%2f%3e%0d%0a++++++++++++%3cType%3e0%3c%2fType%3e%0d%0a++++++++++++%3cNameIndex%3e57%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2413%3c%2fAddress%3e%0d%0a++++++++++++%3cListItemsAddress+%2f%3e%0d%0a++++++++++++%3cType%3e0%3c%2fType%3e%0d%0a++++++++++++%3cNameIndex%3e58%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2413%3c%2fAddress%3e%0d%0a++++++++++++%3cListItemsAddress+%2f%3e%0d%0a++++++++++++%3cType%3e0%3c%2fType%3e%0d%0a++++++++++++%3cNameIndex%3e59%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2414%3c%2fAddress%3e%0d%0a++++++++++++%3cListItemsAddress+%2f%3e%0d%0a++++++++++++%3cType%3e0%3c%2fType%3e%0d%0a++++++++++++%3cNameIndex%3e60%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2414%3c%2fAddress%3e%0d%0a++++++++++++%3cListItemsAddress+%2f%3e%0d%0a++++++++++++%3cType%3e0%3c%2fType%3e%0d%0a++++++++++++%3cNameIndex%3e61%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2414%3c%2fAddress%3e%0d%0a++++++++++++%3cListItemsAddress+%2f%3e%0d%0a++++++++++++%3cType%3e0%3c%2fType%3e%0d%0a++++++++++++%3cNameIndex%3e62%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2414%3c%2fAddress%3e%0d%0a++++++++++++%3cListItemsAddress+%2f%3e%0d%0a++++++++++++%3cType%3e0%3c%2fType%3e%0d%0a++++++++++++%3cNameIndex%3e63%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2414%3c%2fAddress%3e%0d%0a++++++++++++%3cListItemsAddress+%2f%3e%0d%0a++++++++++++%3cType%3e0%3c%2fType%3e%0d%0a++++++++++++%3cNameIndex%3e64%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2414%3c%2fAddress%3e%0d%0a++++++++++++%3cListItemsAddress+%2f%3e%0d%0a++++++++++++%3cType%3e0%3c%2fType%3e%0d%0a++++++++++++%3cNameIndex%3e65%3c%2fNameIndex%3e%0d%0a++++</t>
  </si>
  <si>
    <t xml:space="preserve"> 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2414%3c%2fAddress%3e%0d%0a++++++++++++%3cListItemsAddress+%2f%3e%0d%0a++++++++++++%3cType%3e0%3c%2fType%3e%0d%0a++++++++++++%3cNameIndex%3e66%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2414%3c%2fAddress%3e%0d%0a++++++++++++%3cListItemsAddress+%2f%3e%0d%0a++++++++++++%3cType%3e0%3c%2fType%3e%0d%0a++++++++++++%3cNameIndex%3e67%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2414%3c%2fAddress%3e%0d%0a++++++++++++%3cListItemsAddress+%2f%3e%0d%0a++++++++++++%3cType%3e0%3c%2fType%3e%0d%0a++++++++++++%3cNameIndex%3e68%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2414%3c%2fAddress%3e%0d%0a++++++++++++%3cListItemsAddress+%2f%3e%0d%0a++++++++++++%3cType%3e0%3c%2fType%3e%0d%0a++++++++++++%3cNameIndex%3e69%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2415%3c%2fAddress%3e%0d%0a++++++++++++%3cListItemsAddress+%2f%3e%0d%0a++++++++++++%3cType%3e0%3c%2fType%3e%0d%0a++++++++++++%3cNameIndex%3e70%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2415%3c%2fAddress%3e%0d%0a++++++++++++%3cListItemsAddress+%2f%3e%0d%0a++++++++++++%3cType%3e0%3c%2fType%3e%0d%0a++++++++++++%3cNameIndex%3e71%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2415%3c%2fAddress%3e%0d%0a++++++++++++%3cListItemsAddress+%2f%3e%0d%0a++++++++++++%3cType%3e0%3c%2fType%3e%0d%0a++++++++++++%3cNameIndex%3e72%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2415%3c%2fAddress%3e%0d%0a++++++++++++%3cListItemsAddress+%2f%3e%0d%0a++++++++++++%3cType%3e0%3c%2fType%3e%0d%0a++++++++++++%3cNameIndex%3e73%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2415%3c%2fAddress%3e%0d%0a++++++++++++%3cListItemsAddress+%2f%3e%0d%0a++++++++++++%3cType%3e0%3c%2fType%3e%0d%0a++++++++++++%3cNameIndex%3e74%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2415%3c%2fAddress%3e%0d%0a++++++++++++%3cListItemsAddress+%2f%3e%0d%0a++++++++++++%3cType%3e0%3c%2fType%3e%0d%0a++++++++++++%3cNameIndex%3e75%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2415%3c%2fAddress%3e%0d%0a++++++++++++%3cListItemsAddress+%2f%3e%0d%0a++++++++++++%3cType%3e0%3c%2fType%3e%0d%0a++++++++++++%3cNameIndex%3e76%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2415%3c%2fAddress%3e%0d%0a++++++++++++%3cListItemsAddress+%2f%3e%0d%0a++++++++++++%3cType%3e0%3c%2fType%3e%0d%0a++++++++++++%3cNameIndex%3e77%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2415%3c%2fAddress%3e%0d%0a++++++++++++%3cListItemsAddress+%2f%3e%0d%0a++++++++++++%3cType%3e0%3c%2fType%3e%0d%0a++++++++++++%3cNameIndex%3e78%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2415%3c%2fAddress%3e%0d%0a++++++++++++%3cListItemsAddress+%2f%3e%0d%0a++++++++++++%3cType%3e0%3c%2fType%3e%0d%0a++++++++++++%3cNameIndex%3e79%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2416%3c%2fAddress%3e%0d%0a++++++++++++%3cListItemsAddress+%2f%3e%0d%0a++++++++++++%3cType%3e0%3c%2fType%3e%0d%0a++++++++++++%3cNameIndex%3e80%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2416%3c%2fAddress%3e%0d%0a++++++++++++%3cListItemsAddress+%2f%3e%0d%0a++++++++++++%3cType%3e0%3c%2fType%3e%0d%0a++++++++++++%3cNameIndex%3e81%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2416%3c%2fAddress%3e%0d%0a++++++++++++%3cListItemsAddress+%2f%3e%0d%0a++++++++++++%3cType%3e0%3c%2fType%3e%0d%0a++++++++++++%3cNameIndex%3e82%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2416%3c%2fAddress%3e%0d%0a++++++++++++%3cListItemsAddress+%2f%3e%0d%0a++++++++++++%3cType%3e0%3c%2fType%3e%0d%0a++++++++++++%3cNameIndex%3e83%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2416%3c%2fAddress%3e%0d%0a++++++++++++%3cListItemsAddress+%2f%3e%0d%0a++++++++++++%3cType%3e0%3c%2fType%3e%0d%0a++++++++++++%3cNameIndex%3e84%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2416%3c%2fAddress%3e%0d%0a++++++++++++%3cListItemsAddress+%2f%3e%0d%0a++++++++++++%3cType%3e0%3c%2fType%3e%0d%0a++++++++++++%3cNameIndex%3e85%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2416%3c%2fAddress%3e%0d%0a++++++++++++%3cListItemsAddress+%2f%3e%0d%0a++++++++++++%3cType%3e0%3c%2fType%3e%0d%0a++++++++++++%3cNameIndex%3e86%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2416%3c%2fAddress%3e%0d%0a++++++++++++%3cListItemsAddress+%2f%3e%0d%0a++++++++++++%3cType%3e0%3c%2fType%3e%0d%0a++++++++++++%3cNameIndex%3e87%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2416%3c%2fAddress%3e%0d%0a++++++++++++%3cListItemsAddress+%2f%3e%0d%0a++++++++++++%3cType%3e0%3c%2fType%3e%0d%0a++++++++++++%3cNameIndex%3e88%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2416%3c%2fAddress%3e%0d%0a++++++++++++%3cListItemsAddress+%2f%3e%0d%0a++++++++++++%3cType%3e0%3c%2fType%3e%0d%0a++++++++++++%3cNameIndex%3e89%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2417%3c%2fAddress%3e%0d%0a++++++++++++%3cListItemsAddress+%2f%3e%0d%0a++++++++++++%3cType%3e0%3c%2fType%3e%0d%0a++++++++++++%3cNameIndex%3e90%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</t>
  </si>
  <si>
    <t xml:space="preserve"> lEnabled%3e%0d%0a++++++++++++%3cIsControlVisible%3efalse%3c%2fIsControlVisible%3e%0d%0a++++++++++%3c%2fInputCell%3e%0d%0a++++++++++%3cInputCell%3e%0d%0a++++++++++++%3cAddress%3e%3d'Weekly+Budget'!%24N%2417%3c%2fAddress%3e%0d%0a++++++++++++%3cListItemsAddress+%2f%3e%0d%0a++++++++++++%3cType%3e0%3c%2fType%3e%0d%0a++++++++++++%3cNameIndex%3e91%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2417%3c%2fAddress%3e%0d%0a++++++++++++%3cListItemsAddress+%2f%3e%0d%0a++++++++++++%3cType%3e0%3c%2fType%3e%0d%0a++++++++++++%3cNameIndex%3e92%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2417%3c%2fAddress%3e%0d%0a++++++++++++%3cListItemsAddress+%2f%3e%0d%0a++++++++++++%3cType%3e0%3c%2fType%3e%0d%0a++++++++++++%3cNameIndex%3e93%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2417%3c%2fAddress%3e%0d%0a++++++++++++%3cListItemsAddress+%2f%3e%0d%0a++++++++++++%3cType%3e0%3c%2fType%3e%0d%0a++++++++++++%3cNameIndex%3e94%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2417%3c%2fAddress%3e%0d%0a++++++++++++%3cListItemsAddress+%2f%3e%0d%0a++++++++++++%3cType%3e0%3c%2fType%3e%0d%0a++++++++++++%3cNameIndex%3e95%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2417%3c%2fAddress%3e%0d%0a++++++++++++%3cListItemsAddress+%2f%3e%0d%0a++++++++++++%3cType%3e0%3c%2fType%3e%0d%0a++++++++++++%3cNameIndex%3e96%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2417%3c%2fAddress%3e%0d%0a++++++++++++%3cListItemsAddress+%2f%3e%0d%0a++++++++++++%3cType%3e0%3c%2fType%3e%0d%0a++++++++++++%3cNameIndex%3e97%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2417%3c%2fAddress%3e%0d%0a++++++++++++%3cListItemsAddress+%2f%3e%0d%0a++++++++++++%3cType%3e0%3c%2fType%3e%0d%0a++++++++++++%3cNameIndex%3e98%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2417%3c%2fAddress%3e%0d%0a++++++++++++%3cListItemsAddress+%2f%3e%0d%0a++++++++++++%3cType%3e0%3c%2fType%3e%0d%0a++++++++++++%3cNameIndex%3e99%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2419%3c%2fAddress%3e%0d%0a++++++++++++%3cListItemsAddress+%2f%3e%0d%0a++++++++++++%3cType%3e0%3c%2fType%3e%0d%0a++++++++++++%3cNameIndex%3e100%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2419%3c%2fAddress%3e%0d%0a++++++++++++%3cListItemsAddress+%2f%3e%0d%0a++++++++++++%3cType%3e0%3c%2fType%3e%0d%0a++++++++++++%3cNameIndex%3e101%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2419%3c%2fAddress%3e%0d%0a++++++++++++%3cListItemsAddress+%2f%3e%0d%0a++++++++++++%3cType%3e0%3c%2fType%3e%0d%0a++++++++++++%3cNameIndex%3e102%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2419%3c%2fAddress%3e%0d%0a++++++++++++%3cListItemsAddress+%2f%3e%0d%0a++++++++++++%3cType%3e0%3c%2fType%3e%0d%0a++++++++++++%3cNameIndex%3e103%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2419%3c%2fAddress%3e%0d%0a++++++++++++%3cListItemsAddress+%2f%3e%0d%0a++++++++++++%3cType%3e0%3c%2fType%3e%0d%0a++++++++++++%3cNameIndex%3e104%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2419%3c%2fAddress%3e%0d%0a++++++++++++%3cListItemsAddress+%2f%3e%0d%0a++++++++++++%3cType%3e0%3c%2fType%3e%0d%0a++++++++++++%3cNameIndex%3e105%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2419%3c%2fAddress%3e%0d%0a++++++++++++%3cListItemsAddress+%2f%3e%0d%0a++++++++++++%3cType%3e0%3c%2fType%3e%0d%0a++++++++++++%3cNameIndex%3e106%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2419%3c%2fAddress%3e%0d%0a++++++++++++%3cListItemsAddress+%2f%3e%0d%0a++++++++++++%3cType%3e0%3c%2fType%3e%0d%0a++++++++++++%3cNameIndex%3e107%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2419%3c%2fAddress%3e%0d%0a++++++++++++%3cListItemsAddress+%2f%3e%0d%0a++++++++++++%3cType%3e0%3c%2fType%3e%0d%0a++++++++++++%3cNameIndex%3e108%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2419%3c%2fAddress%3e%0d%0a++++++++++++%3cListItemsAddress+%2f%3e%0d%0a++++++++++++%3cType%3e0%3c%2fType%3e%0d%0a++++++++++++%3cNameIndex%3e109%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2420%3c%2fAddress%3e%0d%0a++++++++++++%3cListItemsAddress+%2f%3e%0d%0a++++++++++++%3cType%3e0%3c%2fType%3e%0d%0a++++++++++++%3cNameIndex%3e110%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2420%3c%2fAddress%3e%0d%0a++++++++++++%3cListItemsAddress+%2f%3e%0d%0a++++++++++++%3cType%3e0%3c%2fType%3e%0d%0a++++++++++++%3cNameIndex%3e111%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2420%3c%2fAddress%3e%0d%0a++++++++++++%3cListItemsAddress+%2f%3e%0d%0a++++++++++++%3cType%3e0%3c%2fType%3e%0d%0a++++++++++++%3cNameIndex%3e112%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2420%3c%2fAddress%3e%0d%0a++++++++++++%3cListItemsAddress+%2f%3e%0d%0a++++++++++++%3cType%3e0%3c%2fType%3e%0d%0a++++++++++++%3cNameIndex%3e113%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2420%3c%2fAddress%3e%0d%0a++++++++++++%3cListItemsAddress+%2f%3e%0d%0a++++++++++++%3cType%3e0%3c%2fType%3e%0d%0a++++++++++++%3cNameIndex%3e114%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2420%3c%2fAddress%3e%0d%0a++++++++++++%3cListItemsAddress+%2f%3e%0d%0a++++++++++++%3cType%3e0%3c%2fType%3e%0d%0a++++++++++++%3cNameIndex%3e115%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2420%3c%2fAddress%3e%0d%0a++++++++++++%3cListItemsAddress+%2f%3e%0d%0a++++++++++++%3cType%3e0%3c%2fType%3e%0d%0a++++++++++++%3cNameIndex%3e116%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</t>
  </si>
  <si>
    <t xml:space="preserve"> 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2420%3c%2fAddress%3e%0d%0a++++++++++++%3cListItemsAddress+%2f%3e%0d%0a++++++++++++%3cType%3e0%3c%2fType%3e%0d%0a++++++++++++%3cNameIndex%3e117%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2420%3c%2fAddress%3e%0d%0a++++++++++++%3cListItemsAddress+%2f%3e%0d%0a++++++++++++%3cType%3e0%3c%2fType%3e%0d%0a++++++++++++%3cNameIndex%3e118%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2420%3c%2fAddress%3e%0d%0a++++++++++++%3cListItemsAddress+%2f%3e%0d%0a++++++++++++%3cType%3e0%3c%2fType%3e%0d%0a++++++++++++%3cNameIndex%3e119%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2421%3c%2fAddress%3e%0d%0a++++++++++++%3cListItemsAddress+%2f%3e%0d%0a++++++++++++%3cType%3e0%3c%2fType%3e%0d%0a++++++++++++%3cNameIndex%3e120%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2421%3c%2fAddress%3e%0d%0a++++++++++++%3cListItemsAddress+%2f%3e%0d%0a++++++++++++%3cType%3e0%3c%2fType%3e%0d%0a++++++++++++%3cNameIndex%3e121%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2421%3c%2fAddress%3e%0d%0a++++++++++++%3cListItemsAddress+%2f%3e%0d%0a++++++++++++%3cType%3e0%3c%2fType%3e%0d%0a++++++++++++%3cNameIndex%3e122%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2421%3c%2fAddress%3e%0d%0a++++++++++++%3cListItemsAddress+%2f%3e%0d%0a++++++++++++%3cType%3e0%3c%2fType%3e%0d%0a++++++++++++%3cNameIndex%3e123%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2421%3c%2fAddress%3e%0d%0a++++++++++++%3cListItemsAddress+%2f%3e%0d%0a++++++++++++%3cType%3e0%3c%2fType%3e%0d%0a++++++++++++%3cNameIndex%3e124%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2421%3c%2fAddress%3e%0d%0a++++++++++++%3cListItemsAddress+%2f%3e%0d%0a++++++++++++%3cType%3e0%3c%2fType%3e%0d%0a++++++++++++%3cNameIndex%3e125%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2421%3c%2fAddress%3e%0d%0a++++++++++++%3cListItemsAddress+%2f%3e%0d%0a++++++++++++%3cType%3e0%3c%2fType%3e%0d%0a++++++++++++%3cNameIndex%3e126%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2421%3c%2fAddress%3e%0d%0a++++++++++++%3cListItemsAddress+%2f%3e%0d%0a++++++++++++%3cType%3e0%3c%2fType%3e%0d%0a++++++++++++%3cNameIndex%3e127%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2421%3c%2fAddress%3e%0d%0a++++++++++++%3cListItemsAddress+%2f%3e%0d%0a++++++++++++%3cType%3e0%3c%2fType%3e%0d%0a++++++++++++%3cNameIndex%3e128%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2421%3c%2fAddress%3e%0d%0a++++++++++++%3cListItemsAddress+%2f%3e%0d%0a++++++++++++%3cType%3e0%3c%2fType%3e%0d%0a++++++++++++%3cNameIndex%3e129%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2422%3c%2fAddress%3e%0d%0a++++++++++++%3cListItemsAddress+%2f%3e%0d%0a++++++++++++%3cType%3e0%3c%2fType%3e%0d%0a++++++++++++%3cNameIndex%3e130%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2422%3c%2fAddress%3e%0d%0a++++++++++++%3cListItemsAddress+%2f%3e%0d%0a++++++++++++%3cType%3e0%3c%2fType%3e%0d%0a++++++++++++%3cNameIndex%3e131%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2422%3c%2fAddress%3e%0d%0a++++++++++++%3cListItemsAddress+%2f%3e%0d%0a++++++++++++%3cType%3e0%3c%2fType%3e%0d%0a++++++++++++%3cNameIndex%3e132%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2422%3c%2fAddress%3e%0d%0a++++++++++++%3cListItemsAddress+%2f%3e%0d%0a++++++++++++%3cType%3e0%3c%2fType%3e%0d%0a++++++++++++%3cNameIndex%3e133%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2422%3c%2fAddress%3e%0d%0a++++++++++++%3cListItemsAddress+%2f%3e%0d%0a++++++++++++%3cType%3e0%3c%2fType%3e%0d%0a++++++++++++%3cNameIndex%3e134%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2422%3c%2fAddress%3e%0d%0a++++++++++++%3cListItemsAddress+%2f%3e%0d%0a++++++++++++%3cType%3e0%3c%2fType%3e%0d%0a++++++++++++%3cNameIndex%3e135%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2422%3c%2fAddress%3e%0d%0a++++++++++++%3cListItemsAddress+%2f%3e%0d%0a++++++++++++%3cType%3e0%3c%2fType%3e%0d%0a++++++++++++%3cNameIndex%3e136%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2422%3c%2fAddress%3e%0d%0a++++++++++++%3cListItemsAddress+%2f%3e%0d%0a++++++++++++%3cType%3e0%3c%2fType%3e%0d%0a++++++++++++%3cNameIndex%3e137%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2422%3c%2fAddress%3e%0d%0a++++++++++++%3cListItemsAddress+%2f%3e%0d%0a++++++++++++%3cType%3e0%3c%2fType%3e%0d%0a++++++++++++%3cNameIndex%3e138%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2422%3c%2fAddress%3e%0d%0a++++++++++++%3cListItemsAddress+%2f%3e%0d%0a++++++++++++%3cType%3e0%3c%2fType%3e%0d%0a++++++++++++%3cNameIndex%3e139%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K%2423%3c%2fAddress%3e%0d%0a++++++++++++%3cListItemsAddress+%2f%3e%0d%0a++++++++++++%3cType%3e0%3c%2fType%3e%0d%0a++++++++++++%3cNameIndex%3e140%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N%2423%3c%2fAddress%3e%0d%0a++++++++++++%3cListItemsAddress+%2f%3e%0d%0a++++++++++++%3cType%3e0%3c%2fType%3e%0d%0a++++++++++++%3cNameIndex%3e141%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P%2423%3c%2fAddress%3e%0d%0a++++++++++++%3cListItemsAddress+%2f%3e%0d%0a++++++++++++%3cType%3e0%3c%2fType%3e%0d%0a++++++++++++%3cNameIndex%3e142%3c%2fNameIndex%3e%0d%0a++++++++++++%3cIsHidingEnabled%3efalse%3c%2fIsHidingEnabled%3e%0d%0a++++++++++++%3cIsDisablingEnabled%3efalse%3c%2fIsDisablingE</t>
  </si>
  <si>
    <t xml:space="preserve"> 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R%2423%3c%2fAddress%3e%0d%0a++++++++++++%3cListItemsAddress+%2f%3e%0d%0a++++++++++++%3cType%3e0%3c%2fType%3e%0d%0a++++++++++++%3cNameIndex%3e143%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T%2423%3c%2fAddress%3e%0d%0a++++++++++++%3cListItemsAddress+%2f%3e%0d%0a++++++++++++%3cType%3e0%3c%2fType%3e%0d%0a++++++++++++%3cNameIndex%3e144%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V%2423%3c%2fAddress%3e%0d%0a++++++++++++%3cListItemsAddress+%2f%3e%0d%0a++++++++++++%3cType%3e0%3c%2fType%3e%0d%0a++++++++++++%3cNameIndex%3e145%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X%2423%3c%2fAddress%3e%0d%0a++++++++++++%3cListItemsAddress+%2f%3e%0d%0a++++++++++++%3cType%3e0%3c%2fType%3e%0d%0a++++++++++++%3cNameIndex%3e146%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Z%2423%3c%2fAddress%3e%0d%0a++++++++++++%3cListItemsAddress+%2f%3e%0d%0a++++++++++++%3cType%3e0%3c%2fType%3e%0d%0a++++++++++++%3cNameIndex%3e147%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B%2423%3c%2fAddress%3e%0d%0a++++++++++++%3cListItemsAddress+%2f%3e%0d%0a++++++++++++%3cType%3e0%3c%2fType%3e%0d%0a++++++++++++%3cNameIndex%3e148%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Weekly+Budget'!%24AD%2423%3c%2fAddress%3e%0d%0a++++++++++++%3cListItemsAddress+%2f%3e%0d%0a++++++++++++%3cType%3e0%3c%2fType%3e%0d%0a++++++++++++%3cNameIndex%3e149%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+%2f%3e%0d%0a++++++++++++%3cValueType+%2f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%3c%2fCells%3e%0d%0a++++++%3c%2fInputCells%3e%0d%0a++++%3c%2fInputCellsCollection%3e%0d%0a++%3c%2fPageInputCells%3e%0d%0a++%3cPageLayouts%3e%0d%0a++++%3cIsTabsVisible%3etrue%3c%2fIsTabsVisible%3e%0d%0a++++%3cPageLayoutCollection%3e%0d%0a++++++%3cPageLayout%3e%0d%0a++++++++%3cAlignment%3eCenter%3c%2fAlignment%3e%0d%0a++++++++%3cAutoResponseEmail%3eFalse%3c%2fAutoResponseEmail%3e%0d%0a++++++++%3cBorder%3etrue%3c%2fBorder%3e%0d%0a++++++++%3cCellAlignment%3etrue%3c%2fCellAlignment%3e%0d%0a++++++++%3cChangeRecordStatus%3efalse%3c%2fChangeRecordStatus%3e%0d%0a++++++++%3cCharts%3etrue%3c%2fCharts%3e%0d%0a++++++++%3cColor%3etrue%3c%2fColor%3e%0d%0a++++++++%3cControls%3e%0d%0a++++++++++%3cPageControl%3e%0d%0a++++++++++++%3cEnabled%3etrue%3c%2fEnabled%3e%0d%0a++++++++++++%3cType%3eCalculate%3c%2fType%3e%0d%0a++++++++++++%3cOrder%3e0%3c%2fOrder%3e%0d%0a++++++++++++%3cCellLink%3e%3d'Weekly+Budget'!%24AF%2427%3c%2fCellLink%3e%0d%0a++++++++++++%3cName%3eRefresh%3c%2fName%3e%0d%0a++++++++++%3c%2fPageControl%3e%0d%0a++++++++++%3cPageControl%3e%0d%0a++++++++++++%3cEnabled%3efalse%3c%2fEnabled%3e%0d%0a++++++++++++%3cType%3eReset%3c%2fType%3e%0d%0a++++++++++++%3cOrder%3e1%3c%2fOrder%3e%0d%0a++++++++++++%3cCellLink%3eDEFAULT%3c%2fCellLink%3e%0d%0a++++++++++++%3cName%3eReset%3c%2fName%3e%0d%0a++++++++++%3c%2fPageControl%3e%0d%0a++++++++++%3cPageControl%3e%0d%0a++++++++++++%3cEnabled%3efalse%3c%2fEnabled%3e%0d%0a++++++++++++%3cType%3eSave%3c%2fType%3e%0d%0a++++++++++++%3cOrder%3e2%3c%2fOrder%3e%0d%0a++++++++++++%3cCellLink%3eDEFAULT%3c%2fCellLink%3e%0d%0a++++++++++++%3cName%3eSave%3c%2fName%3e%0d%0a++++++++++%3c%2fPageControl%3e%0d%0a++++++++++%3cPageControl%3e%0d%0a++++++++++++%3cEnabled%3efalse%3c%2fEnabled%3e%0d%0a++++++++++++%3cType%3eBack%3c%2fType%3e%0d%0a++++++++++++%3cOrder%3e3%3c%2fOrder%3e%0d%0a++++++++++++%3cCellLink%3eDEFAULT%3c%2fCellLink%3e%0d%0a++++++++++++%3cName%3eBack%3c%2fName%3e%0d%0a++++++++++%3c%2fPageControl%3e%0d%0a++++++++++%3cPageControl%3e%0d%0a++++++++++++%3cEnabled%3efalse%3c%2fEnabled%3e%0d%0a++++++++++++%3cType%3eNext%3c%2fType%3e%0d%0a++++++++++++%3cOrder%3e4%3c%2fOrder%3e%0d%0a++++++++++++%3cCellLink%3eDEFAULT%3c%2fCellLink%3e%0d%0a++++++++++++%3cName%3eNext%3c%2fName%3e%0d%0a++++++++++%3c%2fPageControl%3e%0d%0a++++++++++%3cPageControl%3e%0d%0a++++++++++++%3cEnabled%3efalse%3c%2fEnabled%3e%0d%0a++++++++++++%3cType%3eExport%3c%2fType%3e%0d%0a++++++++++++%3cOrder%3e5%3c%2fOrder%3e%0d%0a++++++++++++%3cCellLink%3eDEFAULT%3c%2fCellLink%3e%0d%0a++++++++++++%3cName%3eExport%3c%2fName%3e%0d%0a++++++++++%3c%2fPageControl%3e%0d%0a++++++++++%3cPageControl%3e%0d%0a++++++++++++%3cEnabled%3efalse%3c%2fEnabled%3e%0d%0a++++++++++++%3cType%3eCustom%3c%2fType%3e%0d%0a++++++++++++%3cOrder%3e6%3c%2fOrder%3e%0d%0a++++++++++++%3cCellLink%3eDEFAULT%3c%2fCellLink%3e%0d%0a++++++++++++%3cName%3eCustom%3c%2fName%3e%0d%0a++++++++++%3c%2fPageControl%3e%0d%0a++++++++%3c%2fControls%3e%0d%0a++++++++%3cCustomButtonActions%3e%0d%0a++++++++++%3cCalculate%3efalse%3c%2fCalculate%3e%0d%0a++++++++++%3cReset%3efalse%3c%2fReset%3e%0d%0a++++++++++%3cSave%3efalse%3c%2fSave%3e%0d%0a++++++++++%3cExport%3efalse%3c%2fExport%3e%0d%0a++++++++++%3cIsPageForwardingChecked%3efalse%3c%2fIsPageForwardingChecked%3e%0d%0a++++++++++%3cIsExternalURLChecked%3efalse%3c%2fIsExternalURLChecked%3e%0d%0a++++++++++%3cIsCustomPageChecked%3efalse%3c%2fIsCustomPageChecked%3e%0d%0a++++++++++%3cIsDisableByCellValueChecked%3efalse%3c%2fIsDisableByCellValueChecked%3e%0d%0a++++++++++%3cIsCustomButtonEnabled%3efalse%3c%2fIsCustomButtonEnabled%3e%0d%0a++++++++++%3cIsAutoResponseMailChecked%3efalse%3c%2fIsAutoResponseMailChecked%3e%0d%0a++++++++++%3cIsNotificationEmailChecked%3efalse%3c%2fIsNotificationEmailChecked%3e%0d%0a++++++++++%3cIsChangeRecordStatusChecked%3efalse%3c%2fIsChangeRecordStatusChecked%3e%0d%0a++++++++++%3cIsTransferRecordOwnershipChecked%3efalse%3c%2fIsTransferRecordOwnershipChecked%3e%0d%0a++++++++++%3cIsPrintEnabled%3efalse%3c%2fIsPrintEnabled%3e%0d%0a++++++++%3c%2fCustomButtonActions%3e%0d%0a++++++++%3cDisplayRange%3e%3d'Weekly+Budget'!%24A%241%3a%24AJ%2449%3c%2fDisplayRange%3e%0d%0a++++++++%3cFileName%3e1.+Weekly+Budget%3c%2fFileName%3e%0d%0a++++++++%3cFont%3etrue%3c%2fFont%3e%0d%0a++++++++%3cFormControls%3etrue%3c%2fFormControls%3e%0d%0a++++++++%3cImages%3etrue%3c%2fImages%3e%0d%0a++++++++%3cIndex%3e0%3c%2fIndex%3e%0d%0a++++++++%3cIsAjaxEnabled%3efalse%3c%2fIsAjaxEnabled%3e%0d%0a++++++++%3cIsSaveButtonEnabled%3efalse%3c%2fIsSaveButtonEnabled%3e%0d%0a++++++++%3cIsSaveButtonEnabledByCellValue%3efalse%3c%2fIsSaveButtonEnabledByCellValue%3e%0d%0a++++++++%3cIsPageHidingEnabled%3efalse%3c%2fIsPageHidingEnabled%3e%0d%0a++++++++%3cIsPageVisible%3etrue%3c%2fIsPageVisible%3e%0d%0a++++++++%3cPageVisibilityControllerRange+%2f%3e%0d%0a++++++++%3cLocation%3eBottom%3c%2fLocation%3e%0d%0a++++++++%3cNotificationEmail%3eFalse%3c%2fNotificationEmail%3e%0d%0a++++++++%3cNotificationEmailBodyFormula+%2f%3e%0d%0a++++++++%3cNotificationEmailSubjectFormula+%2f%3e%0d%0a++++++++%3cNotificationEmailRecepientEmailFormula+%2f%3e%0d%0a++++++++%3cOrder%3e0%3c%2fOrder%3e%0d%0a++++++++%3cPageForwarding%3eFalse%3c%2fPageForwarding%3e%0d%0a++++++++%3cPageForwardingCustomPage%3eFalse%3c%2fPageForwardingCustomPage%3e%0d%0a++++++++%3cPageForwardingIsExternalURL%3eFalse%3c%2fPageForwardingIsExternalURL%3e%0d%0a++++++++%3cPageForwardingExternalURL%3eNone%3c%2fPageForwardingExternalURL%3e%0d%0a++++++++%3cPivots%3etrue%3c%2fPivots%3e%0d%0a++++++++%3cRecordStatusValue+%2f%3e%0d%0a++++++++%3cTransferRecordOwnership%3efalse%3c%2fTransferRecordOwnership%3e%0d%0a++++++++%3cTransferRecordOwnershipValue+%2f%3e%0d%0a++++++%3c%2fPageLayout%3e%0d%0a++++%3c%2fPageLayoutCollection%3e%0d%0a++++%3cInitialPageIndex%3e0%3c%2fInitialPageIndex%3e%0d%0a++++%3cApplicationName%3ePersonal+Budget%3c%2fApplicationName%3e%0d%0a++%3c%2fPageLayouts%3e%0d%0a++%3cSavingCells%3e%0d%0a++++%3cCellCount%3e0%3c%2fCellCount%3e%0d%0a++%3c%2fSavingCells%3e%0d%0a++%3cTables%3e%0d%0a++++%3cTableCollection%3e%0d%0a++++++%3cTable%3e%0d%0a++++++++%3cAddress%3e%3d'Weekly+Budget'!%24A%241%3a%24AJ%2449%3c%2fAddress%3e%0d%0a++++++++%3cName%3ePSWOutput_0%3c%2fName%3e%0d%0a++++++++%3cColumnWidths%3e24.75-24.75-24.75-24.75-24.75-24.75-24.75-24.75-24.75-24.75-24.75-24.75-24.75-28.5-28.5-28.5-28.5-28.5-28.5-28.5-28.5-28.5-28.5-28.5-28.5-28.5-28.5-28.5-28.5-28.5-28.5-24.75-24.75-24.75-24.75-24.75%3c%2fColumnWidths%3e%0d%0a++++++++%3cRowCount%3e49%3c%2fRowCount%3e%0d%0a++++++++%3cWidth%3e958.5%3c%2fWidth%3e%0d%0a++++++++%3cInputItemCount%3e150%3c%2fInputItemCount%3e%0d%0a++++++++%3cTRs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</t>
  </si>
  <si>
    <t xml:space="preserve"> 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76%3c%2fStyle%3e%0d%0a++++++++++++++++%3cMerge%3eTrue%3c%2fMerge%3e%0d%0a++++++++++++++++%3cRowSpan+%2f%3e%0d%0a++++++++++++++++%3cColSpan%3e33%3c%2fColSpan%3e%0d%0a++++++++++++++++%3cFormat%3eGeneral%3c%2fFormat%3e%0d%0a++++++++++++++++%3cWidth%3e884.25%3c%2fWidth%3e%0d%0a++++++++++++++++%3cText%3eWEEKLY+PERSONAL+BUDGET+OF+3+MONTHS%3c%2fText%3e%0d%0a++++++++++++++++%3cHeight%3e18.75%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14%3c%2fFontSize%3e%0d%0a++++++++++++++++%3cX%3e2%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18.75%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</t>
  </si>
  <si>
    <t xml:space="preserve"> 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</t>
  </si>
  <si>
    <t xml:space="preserve"> 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3%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79%3c%2fStyle%3e%0d%0a++++++++++++++++%3cMerge%3eTrue%3c%2fMerge%3e%0d%0a++++++++++++++++%3cRowSpan%3e2%3c%2fRowSpan%3e%0d%0a++++++++++++++++%3cColSpan%3e4%3c%2fColSpan%3e%0d%0a++++++++++++++++%3cFormat%3eGeneral%3c%2fFormat%3e%0d%0a++++++++++++++++%3cWidth%3e99%3c%2fWidth%3e%0d%0a++++++++++++++++%3cText%3eWeek%3c%2fText%3e%0d%0a++++++++++++++++%3cHeight%3e30.75%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4%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80%3c%2fStyle%3e%0d%0a++++++++++++++++%3cMerge%3eTrue%3c%2fMerge%3e%0d%0a++++++++++++++++%3cRowSpan%3e2%3c%2fRowSpan%3e%0d%0a++++++++++++++++%3cColSpan%3e3%3c%2fColSpan%3e%0d%0a++++++++++++++++%3cFormat%3eGeneral%3c%2fFormat%3e%0d%0a++++++++++++++++%3cWidth%3e74.25%3c%2fWidth%3e%0d%0a++++++++++++++++%3cText%3eFixed+Weekly+Income%3c%2fText%3e%0d%0a++++++++++++++++%3cHeight%3e30.75%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True%3c%2fWrapText%3e%0d%0a++++++++++++++++%3cFontSize%3e11%3c%2fFontSize%3e%0d%0a++++++++++++++++%3cX%3e8%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80%3c%2fStyle%3e%0d%0a++++++++++++++++%3cMerge%3eTrue%3c%2fMerge%3e%0d%0a++++++++++++++++%3cRowSpan%3e2%3c%2fRowSpan%3e%0d%0a++++++++++++++++%3cColSpan%3e3%3c%2fColSpan%3e%0d%0a++++++++++++++++%3cFormat%3eGeneral%3c%2fFormat%3e%0d%0a++++++++++++++++%3cWidth%3e74.25%3c%2fWidth%3e%0d%0a++++++++++++++++%3cText%3eExtra+Weekly+Income%3c%2fText%3e%0d%0a++++++++++++++++%3cHeight%3e30.75%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True%3c%2fWrapText%3e%0d%0a++++++++++++++++%3cFontSize%3e11%3c%2fFontSize%3e%0d%0a++++++++++++++++%3cX%3e11%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80%3c%2fStyle%3e%0d%0a++++++++++++++++%3cMerge%3eTrue%3c%2fMerge%3e%0d%0a++++++++++++++++%3cRowSpan+%2f%3e%0d%0a++++++++++++++++%3cColSpan%3e18%3c%2fColSpan%3e%0d%0a++++++++++++++++%3cFormat%3eGeneral%3c%2fFormat%3e%0d%0a++++++++++++++++%3cWidth%3e513%3c%2fWidth%3e%0d%0a++++++++++++++++%3cText%3eExpenses%3c%2fText%3e%0d%0a++++++++++++++++%3cHeight%3e15%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14%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81%3c%2fStyle%3e%0d%0a++++++++++++++++%3cMerge%3eTrue%3c%2fMerge%3e%0d%0a++++++++++++++++%3cRowSpan%3e2%3c%2fRowSpan%3e%0d%0a++++++++++++++++%3cColSpan%3e3%3c%2fColSpan%3e%0d%0a++++++++++++++++%3cFormat%3eGeneral%3c%2fFormat%3e%0d%0a++++++++++++++++%3cWidth%3e74.25%3c%2fWidth%3e%0d%0a++++++++++++++++%3cText%3eBalance%3c%2fText%3e%0d%0a++++++++++++++++%3cHeight%3e30.75%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32%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3%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10%3c%2fFontSize%3e%0d%0a++++++++++++++++%3cX%3e14%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10%3c%2fFontSize%3e%0d%0a++++++++++++++++%3cX%3e16%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10%3c%2fFontSize%3e%0d%0a++++++++++++++++%3cX%3e18%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10%3c%2fFontSize%3e%0d%0a++++++++++++++++%3cX%3e20%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10%3c%2fFontSize%3e%0d%0a++++++++++++++++%3cX%3e22%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10%3c%2fFontSize%3e%0d%0a++++++++++++++++%3cX%3e24%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10%3c%2fFontSize%3e%0d%0a++++++++++++++++%3cX%3e26%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10%3c%2fFontSize%3e%0d%0a++++++++++++++++%3cX%3e28%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83%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%3eOthers%3c%2fText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30%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84%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3%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4%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5%3c%2fX%3e%0d%0a++++++++++++++++%3cY%3e6%3c%2fY%3e%0d%0a++++++++++++++++%3cImages+%2f%3e%0d%0a++++++++++++++++%3cFormControls+%2f%3e%0d%0a++++++++++++++++%3cGrid+%2f%3e%0d%0a++++++++++++++++%3cExport+%2f%3e%0d%0a++++++++++++++%3c%2fTD%3e%0d%0a++++++++++++++%3cTD%3e%0d%</t>
  </si>
  <si>
    <t xml:space="preserve"> 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6%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7%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True%3c%2fWrapText%3e%0d%0a++++++++++++++++%3cFontSize%3e11%3c%2fFontSize%3e%0d%0a++++++++++++++++%3cX%3e8%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True%3c%2fWrapText%3e%0d%0a++++++++++++++++%3cFontSize%3e11%3c%2fFontSize%3e%0d%0a++++++++++++++++%3cX%3e9%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True%3c%2fWrapText%3e%0d%0a++++++++++++++++%3cFontSize%3e11%3c%2fFontSize%3e%0d%0a++++++++++++++++%3cX%3e10%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True%3c%2fWrapText%3e%0d%0a++++++++++++++++%3cFontSize%3e11%3c%2fFontSize%3e%0d%0a++++++++++++++++%3cX%3e11%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True%3c%2fWrapText%3e%0d%0a++++++++++++++++%3cFontSize%3e11%3c%2fFontSize%3e%0d%0a++++++++++++++++%3cX%3e12%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True%3c%2fWrapText%3e%0d%0a++++++++++++++++%3cFontSize%3e11%3c%2fFontSize%3e%0d%0a++++++++++++++++%3cX%3e13%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14%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15%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16%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17%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18%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19%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20%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21%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22%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23%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24%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25%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26%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27%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28%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29%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30%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86%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10%3c%2fFontSize%3e%0d%0a++++++++++++++++%3cX%3e31%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32%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33%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34%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</t>
  </si>
  <si>
    <t xml:space="preserve"> 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88%3c%2fStyle%3e%0d%0a++++++++++++++++%3cMerge%3eTrue%3c%2fMerge%3e%0d%0a++++++++++++++++%3cRowSpan%3e5%3c%2fRowSpan%3e%0d%0a++++++++++++++++%3cColSpan%3e2%3c%2fColSpan%3e%0d%0a++++++++++++++++%3cFormat%3eGeneral%3c%2fFormat%3e%0d%0a++++++++++++++++%3cWidth%3e49.5%3c%2fWidth%3e%0d%0a++++++++++++++++%3cText+%2f%3e%0d%0a++++++++++++++++%3cHeight%3e75.75%3c%2fHeight%3e%0d%0a++++++++++++++++%3cAlign%3eCenter%3c%2fAlign%3e%0d%0a++++++++++++++++%3cVerticalAlign%3eCenter%3c%2fVerticalAlign%3e%0d%0a++++++++++++++++%3cCellHasFormula%3eTrue%3c%2fCellHasFormula%3e%0d%0a++++++++++++++++%3cFontName%3eCandara%3c%2fFontName%3e%0d%0a++++++++++++++++%3cWrapText%3eFalse%3c%2fWrapText%3e%0d%0a++++++++++++++++%3cFontSize%3e11%3c%2fFontSize%3e%0d%0a++++++++++++++++%3cX%3e2%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89%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90%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7%3c%2fY%3e%0d%0a++++++++++++++++%3cInputCell%3e%0d%0a++++++++++++++++++%3cAddress%3e%3d'Weekly+Budget'!%24K%247%3c%2fAddress%3e%0d%0a++++++++++++++++++%3cListItemsAddress+%2f%3e%0d%0a++++++++++++++++++%3cType%3e0%3c%2fType%3e%0d%0a++++++++++++++++++%3cNameIndex%3e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7%3c%2fY%3e%0d%0a++++++++++++++++%3cInputCell%3e%0d%0a++++++++++++++++++%3cAddress%3e%3d'Weekly+Budget'!%24N%247%3c%2fAddress%3e%0d%0a++++++++++++++++++%3cListItemsAddress+%2f%3e%0d%0a++++++++++++++++++%3cType%3e0%3c%2fType%3e%0d%0a++++++++++++++++++%3cNameIndex%3e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7%3c%2fY%3e%0d%0a++++++++++++++++%3cInputCell%3e%0d%0a++++++++++++++++++%3cAddress%3e%3d'Weekly+Budget'!%24P%247%3c%2fAddress%3e%0d%0a++++++++++++++++++%3cListItemsAddress+%2f%3e%0d%0a++++++++++++++++++%3cType%3e0%3c%2fType%3e%0d%0a++++++++++++++++++%3cNameIndex%3e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7%3c%2fY%3e%0d%0a++++++++++++++++%3cInputCell%3e%0d%0a++++++++++++++++++%3cAddress%3e%3d'Weekly+Budget'!%24R%247%3c%2fAddress%3e%0d%0a++++++++++++++++++%3cListItemsAddress+%2f%3e%0d%0a++++++++++++++++++%3cType%3e0%3c%2fType%3e%0d%0a++++++++++++++++++%3cNameIndex%3e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7%3c%2fY%3e%0d%0a++++++++++++++++%3cInputCell%3e%0d%0a++++++++++++++++++%3cAddress%3e%3d'Weekly+Budget'!%24T%247%3c%2fAddress%3e%0d%0a++++++++++++++++++%3cListItemsAddress+%2f%3e%0d%0a++++++++++++++++++%3cType%3e0%3c%2fType%3e%0d%0a++++++++++++++++++%3cNameIndex%3e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7%3c%2fY%3e%0d%0a++++++++++++++++%3cInputCell%3e%0d%0a++++++++++++++++++%3cAddress%3e%3d'Weekly+Budget'!%24V%247%3c%2fAddress%3e%0d%0a++++++++++++++++++%3cListItemsAddress+%2f%3e%0d%0a++++++++++++++++++%3cType%3e0%3c%2fType%3e%0d%0a++++++++++++++++++%3cNameIndex%3e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7%3c%2fY%3e%0d%0a++++++++++++++++%3cInputCell%3e%0d%0a++++++++++++++++++%3cAddress%3e%3d'Weekly+Budget'!%24X%247%3c%2fAddress%3e%0d%0a++++++++++++++++++%3cListItemsAddress+%2f%3e%0d%0a++++++++++++++++++%3cType%3e0%3c%2fType%3e%0d%0a++++++++++++++++++%3cNameIndex%3e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7%3c%2fY%3e%0d%0a++++++++++++++++%3cInputCell%3e%0d%0a++++++++++++++++++%3cAddress%3e%3d'Weekly+Budget'!%24Z%247%3c%2fAddress%3e%0d%0a++++++++++++++++++%3cListItemsAddress+%2f%3e%0d%0a++++++++++++++++++%3cType%3e0%3c%2fType%3e%0d%0a++++++++++++++++++%3cNameIndex%3e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7%3c%2fY%3e%0d%0a++++++++++++++++%3cInputCell%3e%0d%0a++++++++++++++++++%3cAddress%3e%3d'Weekly+Budget'!%24AB%247%3c%2fAddress%3e%0d%0a++++++++++++++++++%3cListItemsAddress+%2f%3e%0d%0a++++++++++++++++++%3cType%3e0%3c%2fType%3e%0d%0a++++++++++++++++++%3cNameIndex%3e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7%3c%2fY%3e%0d%0a++++++++++++++++%3cInputCell%3e%0d%0a++++++++++++++++++%3cAddress%3e%3d'Weekly+Budget'!%24AD%247%3c%2fAddress%3e%0d%0a++++++++++++++++++%3cListItemsAddress+%2f%3e%0d%0a++++++++++++++++++%3cType%3e0%3c%2fType%3e%0d%0a++++++++++++++++++%3cNameIndex%3e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90%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7%3c%2fY%3e%0d%0a++++++++++++++++%3cImages+%2f%3e%0d%0a++++++++++++++++%3cFormControls+%2f%3e%0d%0a++++++++++++++++%3cGrid+%2f%3e%0d%0a++++++++++++++++%3cExport+%2f%3e%0d%0a++++++++++++++%3c%2fTD%3e%0d%0a++++++++++++++%3cTD%3e%0d%0a</t>
  </si>
  <si>
    <t xml:space="preserve"> 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8%3c%2fY%3e%0d%0a++++++++++++++++%3cInputCell%3e%0d%0a++++++++++++++++++%3cAddress%3e%3d'Weekly+Budget'!%24K%248%3c%2fAddress%3e%0d%0a++++++++++++++++++%3cListItemsAddress+%2f%3e%0d%0a++++++++++++++++++%3cType%3e0%3c%2fType%3e%0d%0a++++++++++++++++++%3cNameIndex%3e10%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8%3c%2fY%3e%0d%0a++++++++++++++++%3cInputCell%3e%0d%0a++++++++++++++++++%3cAddress%3e%3d'Weekly+Budget'!%24N%248%3c%2fAddress%3e%0d%0a++++++++++++++++++%3cListItemsAddress+%2f%3e%0d%0a++++++++++++++++++%3cType%3e0%3c%2fType%3e%0d%0a++++++++++++++++++%3cNameIndex%3e11%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8%3c%2fY%3e%0d%0a++++++++++++++++%3cInputCell%3e%0d%0a++++++++++++++++++%3cAddress%3e%3d'Weekly+Budget'!%24P%248%3c%2fAddress%3e%0d%0a++++++++++++++++++%3cListItemsAddress+%2f%3e%0d%0a++++++++++++++++++%3cType%3e0%3c%2fType%3e%0d%0a++++++++++++++++++%3cNameIndex%3e12%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8%3c%2fY%3e%0d%0a++++++++++++++++%3cInputCell%3e%0d%0a++++++++++++++++++%3cAddress%3e%3d'Weekly+Budget'!%24R%248%3c%2fAddress%3e%0d%0a++++++++++++++++++%3cListItemsAddress+%2f%3e%0d%0a++++++++++++++++++%3cType%3e0%3c%2fType%3e%0d%0a++++++++++++++++++%3cNameIndex%3e13%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8%3c%2fY%3e%0d%0a++++++++++++++++%3cInputCell%3e%0d%0a++++++++++++++++++%3cAddress%3e%3d'Weekly+Budget'!%24T%248%3c%2fAddress%3e%0d%0a++++++++++++++++++%3cListItemsAddress+%2f%3e%0d%0a++++++++++++++++++%3cType%3e0%3c%2fType%3e%0d%0a++++++++++++++++++%3cNameIndex%3e14%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8%3c%2fY%3e%0d%0a++++++++++++++++%3cInputCell%3e%0d%0a++++++++++++++++++%3cAddress%3e%3d'Weekly+Budget'!%24V%248%3c%2fAddress%3e%0d%0a++++++++++++++++++%3cListItemsAddress+%2f%3e%0d%0a++++++++++++++++++%3cType%3e0%3c%2fType%3e%0d%0a++++++++++++++++++%3cNameIndex%3e15%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8%3c%2fY%3e%0d%0a++++++++++++++++%3cInputCell%3e%0d%0a++++++++++++++++++%3cAddress%3e%3d'Weekly+Budget'!%24X%248%3c%2fAddress%3e%0d%0a++++++++++++++++++%3cListItemsAddress+%2f%3e%0d%0a++++++++++++++++++%3cType%3e0%3c%2fType%3e%0d%0a++++++++++++++++++%3cNameIndex%3e16%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8%3c%2fY%3e%0d%0a++++++++++++++++%3cInputCell%3e%0d%0a++++++++++++++++++%3cAddress%3e%3d'Weekly+Budget'!%24Z%248%3c%2fAddress%3e%0d%0a++++++++++++++++++%3cListItemsAddress+%2f%3e%0d%0a++++++++++++++++++%3cType%3e0%3c%2fType%3e%0d%0a++++++++++++++++++%3cNameIndex%3e17%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8%3c%2fY%3e%0d%0a++++++++++++++++%3cInputCell%3e%0d%0a++++++++++++++++++%3cAddress%3e%3d'Weekly+Budget'!%24AB%248%3c%2fAddress%3e%0d%0a++++++++++++++++++%3cListItemsAddress+%2f%3e%0d%0a++++++++++++++++++%3cType%3e0%3c%2fType%3e%0d%0a++++++++++++++++++%3cNameIndex%3e18%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8%3c%2fY%3e%0d%0a++++++++++++++++%3cInputCell%3e%0d%0a++++++++++++++++++%3cAddress%3e%3d'Weekly+Budget'!%24AD%248%3c%2fAddress%3e%0d%0a++++++++++++++++++%3cListItemsAddress+%2f%3e%0d%0a++++++++++++++++++%3cType%3e0%3c%2fType%3e%0d%0a++++++++++++++++++%3cNameIndex%3e19%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8%3c%2fY%3e%0d%0a++++++++++++++++%3cImages+%2f%3e%0d%0a++++++++++++++++%3cFormControls</t>
  </si>
  <si>
    <t xml:space="preserve"> 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9%3c%2fY%3e%0d%0a++++++++++++++++%3cInputCell%3e%0d%0a++++++++++++++++++%3cAddress%3e%3d'Weekly+Budget'!%24K%249%3c%2fAddress%3e%0d%0a++++++++++++++++++%3cListItemsAddress+%2f%3e%0d%0a++++++++++++++++++%3cType%3e0%3c%2fType%3e%0d%0a++++++++++++++++++%3cNameIndex%3e20%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9%3c%2fY%3e%0d%0a++++++++++++++++%3cInputCell%3e%0d%0a++++++++++++++++++%3cAddress%3e%3d'Weekly+Budget'!%24N%249%3c%2fAddress%3e%0d%0a++++++++++++++++++%3cListItemsAddress+%2f%3e%0d%0a++++++++++++++++++%3cType%3e0%3c%2fType%3e%0d%0a++++++++++++++++++%3cNameIndex%3e21%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9%3c%2fY%3e%0d%0a++++++++++++++++%3cInputCell%3e%0d%0a++++++++++++++++++%3cAddress%3e%3d'Weekly+Budget'!%24P%249%3c%2fAddress%3e%0d%0a++++++++++++++++++%3cListItemsAddress+%2f%3e%0d%0a++++++++++++++++++%3cType%3e0%3c%2fType%3e%0d%0a++++++++++++++++++%3cNameIndex%3e22%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9%3c%2fY%3e%0d%0a++++++++++++++++%3cInputCell%3e%0d%0a++++++++++++++++++%3cAddress%3e%3d'Weekly+Budget'!%24R%249%3c%2fAddress%3e%0d%0a++++++++++++++++++%3cListItemsAddress+%2f%3e%0d%0a++++++++++++++++++%3cType%3e0%3c%2fType%3e%0d%0a++++++++++++++++++%3cNameIndex%3e23%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9%3c%2fY%3e%0d%0a++++++++++++++++%3cInputCell%3e%0d%0a++++++++++++++++++%3cAddress%3e%3d'Weekly+Budget'!%24T%249%3c%2fAddress%3e%0d%0a++++++++++++++++++%3cListItemsAddress+%2f%3e%0d%0a++++++++++++++++++%3cType%3e0%3c%2fType%3e%0d%0a++++++++++++++++++%3cNameIndex%3e24%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9%3c%2fY%3e%0d%0a++++++++++++++++%3cInputCell%3e%0d%0a++++++++++++++++++%3cAddress%3e%3d'Weekly+Budget'!%24V%249%3c%2fAddress%3e%0d%0a++++++++++++++++++%3cListItemsAddress+%2f%3e%0d%0a++++++++++++++++++%3cType%3e0%3c%2fType%3e%0d%0a++++++++++++++++++%3cNameIndex%3e25%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9%3c%2fY%3e%0d%0a++++++++++++++++%3cInputCell%3e%0d%0a++++++++++++++++++%3cAddress%3e%3d'Weekly+Budget'!%24X%249%3c%2fAddress%3e%0d%0a++++++++++++++++++%3cListItemsAddress+%2f%3e%0d%0a++++++++++++++++++%3cType%3e0%3c%2fType%3e%0d%0a++++++++++++++++++%3cNameIndex%3e26%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9%3c%2fY%3e%0d%0a++++++++++++++++%3cInputCell%3e%0d%0a++++++++++++++++++%3cAddress%3e%3d'Weekly+Budget'!%24Z%249%3c%2fAddress%3e%0d%0a++++++++++++++++++%3cListItemsAddress+%2f%3e%0d%0a++++++++++++++++++%3cType%3e0%3c%2fType%3e%0d%0a++++++++++++++++++%3cNameIndex%3e27%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9%3c%2fY%3e%0d%0a++++++++++++++++%3cInputCell%3e%0d%0a++++++++++++++++++%3cAddress%3e%3d'Weekly+Budget'!%24AB%249%3c%2fAddress%3e%0d%0a++++++++++++++++++%3cListItemsAddress+%2f%3e%0d%0a++++++++++++++++++%3cType%3e0%3c%2fType%3e%0d%0a++++++++++++++++++%3cNameIndex%3e28%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9%3c%2fY%3e%0d%0a++++++++++++++++%3cInputCell%3e%0d%0a++++++++++++++++++%3cAddress%3e%3d'Weekly+Budget'!%24AD%249%3c%2fAddress%3e%0d%0a++++++++++++++++++%3cListItemsAddress+%2f%3e%0d%0a++++++++++++++++++%3cType%3e0%3c%2fType%3e%0d%0a++++++++++++++++++%3cNameIndex%3e29%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</t>
  </si>
  <si>
    <t xml:space="preserve"> ++++++++%3cFontName%3eCalibri%3c%2fFontName%3e%0d%0a++++++++++++++++%3cWrapText%3eFalse%3c%2fWrapText%3e%0d%0a++++++++++++++++%3cFontSize%3e11%3c%2fFontSize%3e%0d%0a++++++++++++++++%3cX%3e1%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10%3c%2fY%3e%0d%0a++++++++++++++++%3cInputCell%3e%0d%0a++++++++++++++++++%3cAddress%3e%3d'Weekly+Budget'!%24K%2410%3c%2fAddress%3e%0d%0a++++++++++++++++++%3cListItemsAddress+%2f%3e%0d%0a++++++++++++++++++%3cType%3e0%3c%2fType%3e%0d%0a++++++++++++++++++%3cNameIndex%3e30%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10%3c%2fY%3e%0d%0a++++++++++++++++%3cInputCell%3e%0d%0a++++++++++++++++++%3cAddress%3e%3d'Weekly+Budget'!%24N%2410%3c%2fAddress%3e%0d%0a++++++++++++++++++%3cListItemsAddress+%2f%3e%0d%0a++++++++++++++++++%3cType%3e0%3c%2fType%3e%0d%0a++++++++++++++++++%3cNameIndex%3e31%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10%3c%2fY%3e%0d%0a++++++++++++++++%3cInputCell%3e%0d%0a++++++++++++++++++%3cAddress%3e%3d'Weekly+Budget'!%24P%2410%3c%2fAddress%3e%0d%0a++++++++++++++++++%3cListItemsAddress+%2f%3e%0d%0a++++++++++++++++++%3cType%3e0%3c%2fType%3e%0d%0a++++++++++++++++++%3cNameIndex%3e32%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10%3c%2fY%3e%0d%0a++++++++++++++++%3cInputCell%3e%0d%0a++++++++++++++++++%3cAddress%3e%3d'Weekly+Budget'!%24R%2410%3c%2fAddress%3e%0d%0a++++++++++++++++++%3cListItemsAddress+%2f%3e%0d%0a++++++++++++++++++%3cType%3e0%3c%2fType%3e%0d%0a++++++++++++++++++%3cNameIndex%3e33%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10%3c%2fY%3e%0d%0a++++++++++++++++%3cInputCell%3e%0d%0a++++++++++++++++++%3cAddress%3e%3d'Weekly+Budget'!%24T%2410%3c%2fAddress%3e%0d%0a++++++++++++++++++%3cListItemsAddress+%2f%3e%0d%0a++++++++++++++++++%3cType%3e0%3c%2fType%3e%0d%0a++++++++++++++++++%3cNameIndex%3e34%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10%3c%2fY%3e%0d%0a++++++++++++++++%3cInputCell%3e%0d%0a++++++++++++++++++%3cAddress%3e%3d'Weekly+Budget'!%24V%2410%3c%2fAddress%3e%0d%0a++++++++++++++++++%3cListItemsAddress+%2f%3e%0d%0a++++++++++++++++++%3cType%3e0%3c%2fType%3e%0d%0a++++++++++++++++++%3cNameIndex%3e35%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10%3c%2fY%3e%0d%0a++++++++++++++++%3cInputCell%3e%0d%0a++++++++++++++++++%3cAddress%3e%3d'Weekly+Budget'!%24X%2410%3c%2fAddress%3e%0d%0a++++++++++++++++++%3cListItemsAddress+%2f%3e%0d%0a++++++++++++++++++%3cType%3e0%3c%2fType%3e%0d%0a++++++++++++++++++%3cNameIndex%3e36%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10%3c%2fY%3e%0d%0a++++++++++++++++%3cInputCell%3e%0d%0a++++++++++++++++++%3cAddress%3e%3d'Weekly+Budget'!%24Z%2410%3c%2fAddress%3e%0d%0a++++++++++++++++++%3cListItemsAddress+%2f%3e%0d%0a++++++++++++++++++%3cType%3e0%3c%2fType%3e%0d%0a++++++++++++++++++%3cNameIndex%3e37%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10%3c%2fY%3e%0d%0a++++++++++++++++%3cInputCell%3e%0d%0a++++++++++++++++++%3cAddress%3e%3d'Weekly+Budget'!%24AB%2410%3c%2fAddress%3e%0d%0a++++++++++++++++++%3cListItemsAddress+%2f%3e%0d%0a++++++++++++++++++%3cType%3e0%3c%2fType%3e%0d%0a++++++++++++++++++%3cNameIndex%3e38%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10%3c%2fY%3e%0d%0a++++++++++++++++%3cInputCell%3e%0d%0a++++++++++++++++++%3cAddress%3e%3d'Weekly+Budget'!%24AD%2410%3c%2fAddress%3e%0d%0a++++++++++++++++++%3cListItemsAddress+%2f%3e%0d%0a++++++++++++++++++%3cType%3e0%3c%2fType%3e%0d%0a++++++++++++++++++%3cNameIndex%3e39%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95%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15.75%3c%2fHe</t>
  </si>
  <si>
    <t xml:space="preserve"> 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96%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11%3c%2fY%3e%0d%0a++++++++++++++++%3cInputCell%3e%0d%0a++++++++++++++++++%3cAddress%3e%3d'Weekly+Budget'!%24K%2411%3c%2fAddress%3e%0d%0a++++++++++++++++++%3cListItemsAddress+%2f%3e%0d%0a++++++++++++++++++%3cType%3e0%3c%2fType%3e%0d%0a++++++++++++++++++%3cNameIndex%3e40%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11%3c%2fY%3e%0d%0a++++++++++++++++%3cInputCell%3e%0d%0a++++++++++++++++++%3cAddress%3e%3d'Weekly+Budget'!%24N%2411%3c%2fAddress%3e%0d%0a++++++++++++++++++%3cListItemsAddress+%2f%3e%0d%0a++++++++++++++++++%3cType%3e0%3c%2fType%3e%0d%0a++++++++++++++++++%3cNameIndex%3e41%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11%3c%2fY%3e%0d%0a++++++++++++++++%3cInputCell%3e%0d%0a++++++++++++++++++%3cAddress%3e%3d'Weekly+Budget'!%24P%2411%3c%2fAddress%3e%0d%0a++++++++++++++++++%3cListItemsAddress+%2f%3e%0d%0a++++++++++++++++++%3cType%3e0%3c%2fType%3e%0d%0a++++++++++++++++++%3cNameIndex%3e42%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11%3c%2fY%3e%0d%0a++++++++++++++++%3cInputCell%3e%0d%0a++++++++++++++++++%3cAddress%3e%3d'Weekly+Budget'!%24R%2411%3c%2fAddress%3e%0d%0a++++++++++++++++++%3cListItemsAddress+%2f%3e%0d%0a++++++++++++++++++%3cType%3e0%3c%2fType%3e%0d%0a++++++++++++++++++%3cNameIndex%3e43%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11%3c%2fY%3e%0d%0a++++++++++++++++%3cInputCell%3e%0d%0a++++++++++++++++++%3cAddress%3e%3d'Weekly+Budget'!%24T%2411%3c%2fAddress%3e%0d%0a++++++++++++++++++%3cListItemsAddress+%2f%3e%0d%0a++++++++++++++++++%3cType%3e0%3c%2fType%3e%0d%0a++++++++++++++++++%3cNameIndex%3e44%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11%3c%2fY%3e%0d%0a++++++++++++++++%3cInputCell%3e%0d%0a++++++++++++++++++%3cAddress%3e%3d'Weekly+Budget'!%24V%2411%3c%2fAddress%3e%0d%0a++++++++++++++++++%3cListItemsAddress+%2f%3e%0d%0a++++++++++++++++++%3cType%3e0%3c%2fType%3e%0d%0a++++++++++++++++++%3cNameIndex%3e45%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11%3c%2fY%3e%0d%0a++++++++++++++++%3cInputCell%3e%0d%0a++++++++++++++++++%3cAddress%3e%3d'Weekly+Budget'!%24X%2411%3c%2fAddress%3e%0d%0a++++++++++++++++++%3cListItemsAddress+%2f%3e%0d%0a++++++++++++++++++%3cType%3e0%3c%2fType%3e%0d%0a++++++++++++++++++%3cNameIndex%3e46%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11%3c%2fY%3e%0d%0a++++++++++++++++%3cInputCell%3e%0d%0a++++++++++++++++++%3cAddress%3e%3d'Weekly+Budget'!%24Z%2411%3c%2fAddress%3e%0d%0a++++++++++++++++++%3cListItemsAddress+%2f%3e%0d%0a++++++++++++++++++%3cType%3e0%3c%2fType%3e%0d%0a++++++++++++++++++%3cNameIndex%3e47%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11%3c%2fY%3e%0d%0a++++++++++++++++%3cInputCell%3e%0d%0a++++++++++++++++++%3cAddress%3e%3d'Weekly+Budget'!%24AB%2411%3c%2fAddress%3e%0d%0a++++++++++++++++++%3cListItemsAddress+%2f%3e%0d%0a++++++++++++++++++%3cType%3e0%3c%2fType%3e%0d%0a++++++++++++++++++%3cNameIndex%3e48%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11%3c%2fY%3e%0d%0a++++++++++++++++%3cInputCell%3e%0d%0a++++++++++++++++++%3cAddress%3e%3d'Weekly+Budget'!%24AD%2411%3c%2fAddress%3e%0d%0a++++++++++++++++++%3cListItemsAddress+%2f%3e%0d%0a++++++++++++++++++%3cType%3e0%3c%2fType%3e%0d%0a++++++++++++++++++%3cNameIndex%3e49%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96%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ndara%3c%2fFontName%3e%0d%0a++++++++++++++++%3cWrapText%3eFalse%3c%2fWrapText%3e%0d%0a++++++++++++++++%3cFontSize%3e11%3c%2fFontSize%3e%0d%0a++++++++++++++++%3cX%3e2%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98%3c%2fStyle%3e%0d%0a++++++++++++++++%3cMerge%3eFalse%3c%2fMerge%3e%0d%0a++++++++++++++++%3cRowSpan+%2f%3e%0d%0a++++++++++++++++%3cColSpan+%2f%3e%0d%0a++++++++++++++++%3cFormat%</t>
  </si>
  <si>
    <t xml:space="preserve"> 3eGeneral%3c%2fFormat%3e%0d%0a++++++++++++++++%3cWidth%3e24.75%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ndara%3c%2fFontName%3e%0d%0a++++++++++++++++%3cWrapText%3eFalse%3c%2fWrapText%3e%0d%0a++++++++++++++++%3cFontSize%3e11%3c%2fFontSize%3e%0d%0a++++++++++++++++%3cX%3e3%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4%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5%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6%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7%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</t>
  </si>
  <si>
    <t xml:space="preserve"> 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88%3c%2fStyle%3e%0d%0a++++++++++++++++%3cMerge%3eTrue%3c%2fMerge%3e%0d%0a++++++++++++++++%3cRowSpan%3e5%3c%2fRowSpan%3e%0d%0a++++++++++++++++%3cColSpan%3e2%3c%2fColSpan%3e%0d%0a++++++++++++++++%3cFormat%3eGeneral%3c%2fFormat%3e%0d%0a++++++++++++++++%3cWidth%3e49.5%3c%2fWidth%3e%0d%0a++++++++++++++++%3cText+%2f%3e%0d%0a++++++++++++++++%3cHeight%3e75.75%3c%2fHeight%3e%0d%0a++++++++++++++++%3cAlign%3eCenter%3c%2fAlign%3e%0d%0a++++++++++++++++%3cVerticalAlign%3eCenter%3c%2fVerticalAlign%3e%0d%0a++++++++++++++++%3cCellHasFormula%3eTrue%3c%2fCellHasFormula%3e%0d%0a++++++++++++++++%3cFontName%3eCandara%3c%2fFontName%3e%0d%0a++++++++++++++++%3cWrapText%3eFalse%3c%2fWrapText%3e%0d%0a++++++++++++++++%3cFontSize%3e11%3c%2fFontSize%3e%0d%0a++++++++++++++++%3cX%3e2%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89%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90%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13%3c%2fY%3e%0d%0a++++++++++++++++%3cInputCell%3e%0d%0a++++++++++++++++++%3cAddress%3e%3d'Weekly+Budget'!%24K%2413%3c%2fAddress%3e%0d%0a++++++++++++++++++%3cListItemsAddress+%2f%3e%0d%0a++++++++++++++++++%3cType%3e0%3c%2fType%3e%0d%0a++++++++++++++++++%3cNameIndex%3e50%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13%3c%2fY%3e%0d%0a++++++++++++++++%3cInputCell%3e%0d%0a++++++++++++++++++%3cAddress%3e%3d'Weekly+Budget'!%24N%2413%3c%2fAddress%3e%0d%0a++++++++++++++++++%3cListItemsAddress+%2f%3e%0d%0a++++++++++++++++++%3cType%3e0%3c%2fType%3e%0d%0a++++++++++++++++++%3cNameIndex%3e51%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13%3c%2fY%3e%0d%0a++++++++++++++++%3cInputCell%3e%0d%0a++++++++++++++++++%3cAddress%3e%3d'Weekly+Budget'!%24P%2413%3c%2fAddress%3e%0d%0a++++++++++++++++++%3cListItemsAddress+%2f%3e%0d%0a++++++++++++++++++%3cType%3e0%3c%2fType%3e%0d%0a++++++++++++++++++%3cNameIndex%3e52%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13%3c%2fY%3e%0d%0a++++++++++++++++%3cInputCell%3e%0d%0a++++++++++++++++++%3cAddress%3e%3d'Weekly+Budget'!%24R%2413%3c%2fAddress%3e%0d%0a++++++++++++++++++%3cListItemsAddress+%2f%3e%0d%0a++++++++++++++++++%3cType%3e0%3c%2fType%3e%0d%0a++++++++++++++++++%3cNameIndex%3e53%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13%3c%2fY%3e%0d%0a++++++++++++++++%3cInputCell%3e%0d%0a++++++++++++++++++%3cAddress%3e%3d'Weekly+Budget'!%24T%2413%3c%2fAddress%3e%0d%0a++++++++++++++++++%3cListItemsAddress+%2f%3e%0d%0a++++++++++++++++++%3cType%3e0%3c%2fType%3e%0d%0a++++++++++++++++++%3cNameIndex%3e54%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13%3c%2fY%3e%0d%0a++++++++++++++++%3cInputCell%3e%0d%0a++++++++++++++++++%3cAddress%3e%3d'Weekly+Budget'!%24V%2413%3c%2fAddress%3e%0d%0a++++++++++++++++++%3cListItemsAddress+%2f%3e%0d%0a++++++++++++++++++%3cType%3e0%3c%2fType%3e%0d%0a++++++++++++++++++%3cNameIndex%3e55%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13%3c%2fY%3e%0d%0a++++++++++++++++%3cInputCell%3e%0d%0a++++++++++++++++++%3cAddress%3e%3d'Weekly+Budget'!%24X%2413%3c%2fAddress%3e%0d%0a++++++++++++++++++%3cListItemsAddress+%2f%3e%0d%0a++++++++++++++++++%3cType%3e0%3c%2fType%3e%0d%0a++++++++++++++++++%3cNameIndex%3e56%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13%3c%2fY%3e%0d%0a++++++++++++++++%3cInputCell%3e%0d%0a++++++++++++++++++%3cAddress%3e%3d'Weekly+Budget'!%24Z%2413%3c%2fAddress%3e%0d%0a++++++++++++++++++%3cListItemsAddress+%2f%3e%0d%0a++++++++++++++++++%3cType%3e0%3c%2fType%3e%0d%0a++++++++++++++++++%3cNameIndex%3e57%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13%3c%2fY%3e%0d%0a++++++++++++++++%3cInputCell%3e%0d%0a++++++++++++++++++%3cAddress%3e%3d'Weekly+Budget'!%24AB%2413%3c%2fAddress%3e%0d%0a++++++++++++++++++%3cListItemsAddress+%2f%3e%0d%0a++++++++++++++++++%3cType%3e0%3c%2fType%3e%0d%0a++++++++++++++++++%3cNameIndex%3e58%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13%3c%2fY%3e%0d%0a++++++++++++++++%3cInputCell%3e%0d%0a++++++++++++++++++%3cAddress%3e%3d'Weekly+Budget'!%24AD%2413%3c%2fAddress%3e%0d%0a++++++++++++++++++%3cListItemsAddress+%2f%3e%0d%0a++++++++++++++++++%3cType%3e0%3c%2fType%3e%0d%0a++++++++++++++++++%3cNameIndex%3e59%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</t>
  </si>
  <si>
    <t xml:space="preserve"> 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90%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14%3c%2fY%3e%0d%0a++++++++++++++++%3cInputCell%3e%0d%0a++++++++++++++++++%3cAddress%3e%3d'Weekly+Budget'!%24K%2414%3c%2fAddress%3e%0d%0a++++++++++++++++++%3cListItemsAddress+%2f%3e%0d%0a++++++++++++++++++%3cType%3e0%3c%2fType%3e%0d%0a++++++++++++++++++%3cNameIndex%3e60%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14%3c%2fY%3e%0d%0a++++++++++++++++%3cInputCell%3e%0d%0a++++++++++++++++++%3cAddress%3e%3d'Weekly+Budget'!%24N%2414%3c%2fAddress%3e%0d%0a++++++++++++++++++%3cListItemsAddress+%2f%3e%0d%0a++++++++++++++++++%3cType%3e0%3c%2fType%3e%0d%0a++++++++++++++++++%3cNameIndex%3e61%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14%3c%2fY%3e%0d%0a++++++++++++++++%3cInputCell%3e%0d%0a++++++++++++++++++%3cAddress%3e%3d'Weekly+Budget'!%24P%2414%3c%2fAddress%3e%0d%0a++++++++++++++++++%3cListItemsAddress+%2f%3e%0d%0a++++++++++++++++++%3cType%3e0%3c%2fType%3e%0d%0a++++++++++++++++++%3cNameIndex%3e62%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14%3c%2fY%3e%0d%0a++++++++++++++++%3cInputCell%3e%0d%0a++++++++++++++++++%3cAddress%3e%3d'Weekly+Budget'!%24R%2414%3c%2fAddress%3e%0d%0a++++++++++++++++++%3cListItemsAddress+%2f%3e%0d%0a++++++++++++++++++%3cType%3e0%3c%2fType%3e%0d%0a++++++++++++++++++%3cNameIndex%3e63%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14%3c%2fY%3e%0d%0a++++++++++++++++%3cInputCell%3e%0d%0a++++++++++++++++++%3cAddress%3e%3d'Weekly+Budget'!%24T%2414%3c%2fAddress%3e%0d%0a++++++++++++++++++%3cListItemsAddress+%2f%3e%0d%0a++++++++++++++++++%3cType%3e0%3c%2fType%3e%0d%0a++++++++++++++++++%3cNameIndex%3e64%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14%3c%2fY%3e%0d%0a++++++++++++++++%3cInputCell%3e%0d%0a++++++++++++++++++%3cAddress%3e%3d'Weekly+Budget'!%24V%2414%3c%2fAddress%3e%0d%0a++++++++++++++++++%3cListItemsAddress+%2f%3e%0d%0a++++++++++++++++++%3cType%3e0%3c%2fType%3e%0d%0a++++++++++++++++++%3cNameIndex%3e65%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14%3c%2fY%3e%0d%0a++++++++++++++++%3cInputCell%3e%0d%0a++++++++++++++++++%3cAddress%3e%3d'Weekly+Budget'!%24X%2414%3c%2fAddress%3e%0d%0a++++++++++++++++++%3cListItemsAddress+%2f%3e%0d%0a++++++++++++++++++%3cType%3e0%3c%2fType%3e%0d%0a++++++++++++++++++%3cNameIndex%3e66%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14%3c%2fY%3e%0d%0a++++++++++++++++%3cInputCell%3e%0d%0a++++++++++++++++++%3cAddress%3e%3d'Weekly+Budget'!%24Z%2414%3c%2fAddress%3e%0d%0a++++++++++++++++++%3cListItemsAddress+%2f%3e%0d%0a++++++++++++++++++%3cType%3e0%3c%2fType%3e%0d%0a++++++++++++++++++%3cNameIndex%3e67%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14%3c%2fY%3e%0d%0a++++++++++++++++%3cInputCell%3e%0d%0a++++++++++++++++++%3cAddress%3e%3d'Weekly+Budget'!%24AB%2414%3c%2fAddress%3e%0d%0a++++++++++++++++++%3cListItemsAddress+%2f%3e%0d%0a++++++++++++++++++%3cType%3e0%3c%2fType%3e%0d%0a++++++++++++++++++%3cNameIndex%3e68%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14%3c%2fY%3e%0d%0a++++++++++++++++%3cInputCell%3e%0d%0a++++++++++++++++++%3cAddress%3e%3d'Weekly+Budget'!%24AD%2414%3c%2fAddress%3e%0d%0a++++++++++++++++++%3cListItemsAddress+%2f%3e%0d%0a++++++++++++++++++%3cType%3e0%3c%2fType%3e%0d%0a++++++++++++++++++%3cNameIndex%3e69%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</t>
  </si>
  <si>
    <t xml:space="preserve"> 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15%3c%2fY%3e%0d%0a++++++++++++++++%3cInputCell%3e%0d%0a++++++++++++++++++%3cAddress%3e%3d'Weekly+Budget'!%24K%2415%3c%2fAddress%3e%0d%0a++++++++++++++++++%3cListItemsAddress+%2f%3e%0d%0a++++++++++++++++++%3cType%3e0%3c%2fType%3e%0d%0a++++++++++++++++++%3cNameIndex%3e70%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15%3c%2fY%3e%0d%0a++++++++++++++++%3cInputCell%3e%0d%0a++++++++++++++++++%3cAddress%3e%3d'Weekly+Budget'!%24N%2415%3c%2fAddress%3e%0d%0a++++++++++++++++++%3cListItemsAddress+%2f%3e%0d%0a++++++++++++++++++%3cType%3e0%3c%2fType%3e%0d%0a++++++++++++++++++%3cNameIndex%3e71%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15%3c%2fY%3e%0d%0a++++++++++++++++%3cInputCell%3e%0d%0a++++++++++++++++++%3cAddress%3e%3d'Weekly+Budget'!%24P%2415%3c%2fAddress%3e%0d%0a++++++++++++++++++%3cListItemsAddress+%2f%3e%0d%0a++++++++++++++++++%3cType%3e0%3c%2fType%3e%0d%0a++++++++++++++++++%3cNameIndex%3e72%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15%3c%2fY%3e%0d%0a++++++++++++++++%3cInputCell%3e%0d%0a++++++++++++++++++%3cAddress%3e%3d'Weekly+Budget'!%24R%2415%3c%2fAddress%3e%0d%0a++++++++++++++++++%3cListItemsAddress+%2f%3e%0d%0a++++++++++++++++++%3cType%3e0%3c%2fType%3e%0d%0a++++++++++++++++++%3cNameIndex%3e73%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15%3c%2fY%3e%0d%0a++++++++++++++++%3cInputCell%3e%0d%0a++++++++++++++++++%3cAddress%3e%3d'Weekly+Budget'!%24T%2415%3c%2fAddress%3e%0d%0a++++++++++++++++++%3cListItemsAddress+%2f%3e%0d%0a++++++++++++++++++%3cType%3e0%3c%2fType%3e%0d%0a++++++++++++++++++%3cNameIndex%3e74%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15%3c%2fY%3e%0d%0a++++++++++++++++%3cInputCell%3e%0d%0a++++++++++++++++++%3cAddress%3e%3d'Weekly+Budget'!%24V%2415%3c%2fAddress%3e%0d%0a++++++++++++++++++%3cListItemsAddress+%2f%3e%0d%0a++++++++++++++++++%3cType%3e0%3c%2fType%3e%0d%0a++++++++++++++++++%3cNameIndex%3e75%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15%3c%2fY%3e%0d%0a++++++++++++++++%3cInputCell%3e%0d%0a++++++++++++++++++%3cAddress%3e%3d'Weekly+Budget'!%24X%2415%3c%2fAddress%3e%0d%0a++++++++++++++++++%3cListItemsAddress+%2f%3e%0d%0a++++++++++++++++++%3cType%3e0%3c%2fType%3e%0d%0a++++++++++++++++++%3cNameIndex%3e76%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15%3c%2fY%3e%0d%0a++++++++++++++++%3cInputCell%3e%0d%0a++++++++++++++++++%3cAddress%3e%3d'Weekly+Budget'!%24Z%2415%3c%2fAddress%3e%0d%0a++++++++++++++++++%3cListItemsAddress+%2f%3e%0d%0a++++++++++++++++++%3cType%3e0%3c%2fType%3e%0d%0a++++++++++++++++++%3cNameIndex%3e77%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15%3c%2fY%3e%0d%0a++++++++++++++++%3cInputCell%3e%0d%0a++++++++++++++++++%3cAddress%3e%3d'Weekly+Budget'!%24AB%2415%3c%2fAddress%3e%0d%0a++++++++++++++++++%3cListItemsAddress+%2f%3e%0d%0a++++++++++++++++++%3cType%3e0%3c%2fType%3e%0d%0a++++++++++++++++++%3cNameIndex%3e78%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15%3c%2fY%3e%0d%0a++++++++++++++++%3cInputCell%3e%0d%0a++++++++++++++++++%3cAddress%3e%3d'Weekly+Budget'!%24AD%2415%3c%2fAddress%3e%0d%0a++++++++++++++++++%3cListItemsAddress+%2f%3e%0d%0a++++++++++++++++++%3cType%3e0%3c%2fType%3e%0d%0a++++++++++++++++++%3cNameIndex%3e79%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</t>
  </si>
  <si>
    <t xml:space="preserve"> 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16%3c%2fY%3e%0d%0a++++++++++++++++%3cInputCell%3e%0d%0a++++++++++++++++++%3cAddress%3e%3d'Weekly+Budget'!%24K%2416%3c%2fAddress%3e%0d%0a++++++++++++++++++%3cListItemsAddress+%2f%3e%0d%0a++++++++++++++++++%3cType%3e0%3c%2fType%3e%0d%0a++++++++++++++++++%3cNameIndex%3e80%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16%3c%2fY%3e%0d%0a++++++++++++++++%3cInputCell%3e%0d%0a++++++++++++++++++%3cAddress%3e%3d'Weekly+Budget'!%24N%2416%3c%2fAddress%3e%0d%0a++++++++++++++++++%3cListItemsAddress+%2f%3e%0d%0a++++++++++++++++++%3cType%3e0%3c%2fType%3e%0d%0a++++++++++++++++++%3cNameIndex%3e81%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16%3c%2fY%3e%0d%0a++++++++++++++++%3cInputCell%3e%0d%0a++++++++++++++++++%3cAddress%3e%3d'Weekly+Budget'!%24P%2416%3c%2fAddress%3e%0d%0a++++++++++++++++++%3cListItemsAddress+%2f%3e%0d%0a++++++++++++++++++%3cType%3e0%3c%2fType%3e%0d%0a++++++++++++++++++%3cNameIndex%3e82%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16%3c%2fY%3e%0d%0a++++++++++++++++%3cInputCell%3e%0d%0a++++++++++++++++++%3cAddress%3e%3d'Weekly+Budget'!%24R%2416%3c%2fAddress%3e%0d%0a++++++++++++++++++%3cListItemsAddress+%2f%3e%0d%0a++++++++++++++++++%3cType%3e0%3c%2fType%3e%0d%0a++++++++++++++++++%3cNameIndex%3e83%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16%3c%2fY%3e%0d%0a++++++++++++++++%3cInputCell%3e%0d%0a++++++++++++++++++%3cAddress%3e%3d'Weekly+Budget'!%24T%2416%3c%2fAddress%3e%0d%0a++++++++++++++++++%3cListItemsAddress+%2f%3e%0d%0a++++++++++++++++++%3cType%3e0%3c%2fType%3e%0d%0a++++++++++++++++++%3cNameIndex%3e84%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16%3c%2fY%3e%0d%0a++++++++++++++++%3cInputCell%3e%0d%0a++++++++++++++++++%3cAddress%3e%3d'Weekly+Budget'!%24V%2416%3c%2fAddress%3e%0d%0a++++++++++++++++++%3cListItemsAddress+%2f%3e%0d%0a++++++++++++++++++%3cType%3e0%3c%2fType%3e%0d%0a++++++++++++++++++%3cNameIndex%3e85%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16%3c%2fY%3e%0d%0a++++++++++++++++%3cInputCell%3e%0d%0a++++++++++++++++++%3cAddress%3e%3d'Weekly+Budget'!%24X%2416%3c%2fAddress%3e%0d%0a++++++++++++++++++%3cListItemsAddress+%2f%3e%0d%0a++++++++++++++++++%3cType%3e0%3c%2fType%3e%0d%0a++++++++++++++++++%3cNameIndex%3e86%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16%3c%2fY%3e%0d%0a++++++++++++++++%3cInputCell%3e%0d%0a++++++++++++++++++%3cAddress%3e%3d'Weekly+Budget'!%24Z%2416%3c%2fAddress%3e%0d%0a++++++++++++++++++%3cListItemsAddress+%2f%3e%0d%0a++++++++++++++++++%3cType%3e0%3c%2fType%3e%0d%0a++++++++++++++++++%3cNameIndex%3e87%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16%3c%2fY%3e%0d%0a++++++++++++++++%3cInputCell%3e%0d%0a++++++++++++++++++%3cAddress%3e%3d'Weekly+Budget'!%24AB%2416%3c%2fAddress%3e%0d%0a++++++++++++++++++%3cListItemsAddress+%2f%3e%0d%0a++++++++++++++++++%3cType%3e0%3c%2fType%3e%0d%0a++++++++++++++++++%3cNameIndex%3e88%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16%3c%2fY%3e%0d%0a++++++++++++++++%3cInputCell%3e%0d%0a++++++++++++++++++%3cAddress%3e%3d'Weekly+Budget'!%24AD%2416%3c%2fAddress%3e%0d%0a++++++++++++++++++%3cListItemsAddress+%2f%3e%0d%0a++++++++++++++++++%3cType%3e0%3c%2fType%3e%0d%0a++++++++++++++++++%3cNameIndex%3e89%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</t>
  </si>
  <si>
    <t xml:space="preserve"> 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95%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96%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17%3c%2fY%3e%0d%0a++++++++++++++++%3cInputCell%3e%0d%0a++++++++++++++++++%3cAddress%3e%3d'Weekly+Budget'!%24K%2417%3c%2fAddress%3e%0d%0a++++++++++++++++++%3cListItemsAddress+%2f%3e%0d%0a++++++++++++++++++%3cType%3e0%3c%2fType%3e%0d%0a++++++++++++++++++%3cNameIndex%3e90%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17%3c%2fY%3e%0d%0a++++++++++++++++%3cInputCell%3e%0d%0a++++++++++++++++++%3cAddress%3e%3d'Weekly+Budget'!%24N%2417%3c%2fAddress%3e%0d%0a++++++++++++++++++%3cListItemsAddress+%2f%3e%0d%0a++++++++++++++++++%3cType%3e0%3c%2fType%3e%0d%0a++++++++++++++++++%3cNameIndex%3e91%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17%3c%2fY%3e%0d%0a++++++++++++++++%3cInputCell%3e%0d%0a++++++++++++++++++%3cAddress%3e%3d'Weekly+Budget'!%24P%2417%3c%2fAddress%3e%0d%0a++++++++++++++++++%3cListItemsAddress+%2f%3e%0d%0a++++++++++++++++++%3cType%3e0%3c%2fType%3e%0d%0a++++++++++++++++++%3cNameIndex%3e92%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17%3c%2fY%3e%0d%0a++++++++++++++++%3cInputCell%3e%0d%0a++++++++++++++++++%3cAddress%3e%3d'Weekly+Budget'!%24R%2417%3c%2fAddress%3e%0d%0a++++++++++++++++++%3cListItemsAddress+%2f%3e%0d%0a++++++++++++++++++%3cType%3e0%3c%2fType%3e%0d%0a++++++++++++++++++%3cNameIndex%3e93%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17%3c%2fY%3e%0d%0a++++++++++++++++%3cInputCell%3e%0d%0a++++++++++++++++++%3cAddress%3e%3d'Weekly+Budget'!%24T%2417%3c%2fAddress%3e%0d%0a++++++++++++++++++%3cListItemsAddress+%2f%3e%0d%0a++++++++++++++++++%3cType%3e0%3c%2fType%3e%0d%0a++++++++++++++++++%3cNameIndex%3e94%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17%3c%2fY%3e%0d%0a++++++++++++++++%3cInputCell%3e%0d%0a++++++++++++++++++%3cAddress%3e%3d'Weekly+Budget'!%24V%2417%3c%2fAddress%3e%0d%0a++++++++++++++++++%3cListItemsAddress+%2f%3e%0d%0a++++++++++++++++++%3cType%3e0%3c%2fType%3e%0d%0a++++++++++++++++++%3cNameIndex%3e95%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17%3c%2fY%3e%0d%0a++++++++++++++++%3cInputCell%3e%0d%0a++++++++++++++++++%3cAddress%3e%3d'Weekly+Budget'!%24X%2417%3c%2fAddress%3e%0d%0a++++++++++++++++++%3cListItemsAddress+%2f%3e%0d%0a++++++++++++++++++%3cType%3e0%3c%2fType%3e%0d%0a++++++++++++++++++%3cNameIndex%3e96%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17%3c%2fY%3e%0d%0a++++++++++++++++%3cInputCell%3e%0d%0a++++++++++++++++++%3cAddress%3e%3d'Weekly+Budget'!%24Z%2417%3c%2fAddress%3e%0d%0a++++++++++++++++++%3cListItemsAddress+%2f%3e%0d%0a++++++++++++++++++%3cType%3e0%3c%2fType%3e%0d%0a++++++++++++++++++%3cNameIndex%3e97%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17%3c%2fY%3e%0d%0a++++++++++++++++%3cInputCell%3e%0d%0a++++++++++++++++++%3cAddress%3e%3d'Weekly+Budget'!%24AB%2417%3c%2fAddress%3e%0d%0a++++++++++++++++++%3cListItemsAddress+%2f%3e%0d%0a++++++++++++++++++%3cType%3e0%3c%2fType%3e%0d%0a++++++++++++++++++%3cNameIndex%3e98%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17%3c%2fY%3e%0d%0a++++++++++++++++%3cInputCell%3e%0d%0a++++++++++++++++++%3cAddress%3e%3d'Weekly+Budget'!%24AD%2417%3c%2fAddress%3e%0d%0a++++++++++++++++++%3cListItemsAddress+%2f%3e%0d%0a++++++++++++++++++%3cType%3e0%3c%2fType%3e%0d%0a++++++++++++++++++%3cNameIndex%3e99%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96%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17%3c%2fY%3e%0d%0a++++++++++++++++%3cImages+%2f%3e%0d%0a++++++++++++++++%3cFormControls+%2f%3e%0d%0a++++++++++</t>
  </si>
  <si>
    <t xml:space="preserve"> 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ndara%3c%2fFontName%3e%0d%0a++++++++++++++++%3cWrapText%3eFalse%3c%2fWrapText%3e%0d%0a++++++++++++++++%3cFontSize%3e11%3c%2fFontSize%3e%0d%0a++++++++++++++++%3cX%3e2%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ndara%3c%2fFontName%3e%0d%0a++++++++++++++++%3cWrapText%3eFalse%3c%2fWrapText%3e%0d%0a++++++++++++++++%3cFontSize%3e11%3c%2fFontSize%3e%0d%0a++++++++++++++++%3cX%3e3%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4%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5%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6%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7%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18%3c%2fY%3e%0d%0a++++++++++++++++%3cImages+%2f%3e%0d%0a++++++++++++++++%3cFormControls+%2f%3e%0d%0a++++++++++++++++%3cG</t>
  </si>
  <si>
    <t xml:space="preserve"> 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88%3c%2fStyle%3e%0d%0a++++++++++++++++%3cMerge%3eTrue%3c%2fMerge%3e%0d%0a++++++++++++++++%3cRowSpan%3e5%3c%2fRowSpan%3e%0d%0a++++++++++++++++%3cColSpan%3e2%3c%2fColSpan%3e%0d%0a++++++++++++++++%3cFormat%3eGeneral%3c%2fFormat%3e%0d%0a++++++++++++++++%3cWidth%3e49.5%3c%2fWidth%3e%0d%0a++++++++++++++++%3cText+%2f%3e%0d%0a++++++++++++++++%3cHeight%3e75.75%3c%2fHeight%3e%0d%0a++++++++++++++++%3cAlign%3eCenter%3c%2fAlign%3e%0d%0a++++++++++++++++%3cVerticalAlign%3eCenter%3c%2fVerticalAlign%3e%0d%0a++++++++++++++++%3cCellHasFormula%3eTrue%3c%2fCellHasFormula%3e%0d%0a++++++++++++++++%3cFontName%3eCandara%3c%2fFontName%3e%0d%0a++++++++++++++++%3cWrapText%3eFalse%3c%2fWrapText%3e%0d%0a++++++++++++++++%3cFontSize%3e11%3c%2fFontSize%3e%0d%0a++++++++++++++++%3cX%3e2%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89%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90%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19%3c%2fY%3e%0d%0a++++++++++++++++%3cInputCell%3e%0d%0a++++++++++++++++++%3cAddress%3e%3d'Weekly+Budget'!%24K%2419%3c%2fAddress%3e%0d%0a++++++++++++++++++%3cListItemsAddress+%2f%3e%0d%0a++++++++++++++++++%3cType%3e0%3c%2fType%3e%0d%0a++++++++++++++++++%3cNameIndex%3e100%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19%3c%2fY%3e%0d%0a++++++++++++++++%3cInputCell%3e%0d%0a++++++++++++++++++%3cAddress%3e%3d'Weekly+Budget'!%24N%2419%3c%2fAddress%3e%0d%0a++++++++++++++++++%3cListItemsAddress+%2f%3e%0d%0a++++++++++++++++++%3cType%3e0%3c%2fType%3e%0d%0a++++++++++++++++++%3cNameIndex%3e101%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19%3c%2fY%3e%0d%0a++++++++++++++++%3cInputCell%3e%0d%0a++++++++++++++++++%3cAddress%3e%3d'Weekly+Budget'!%24P%2419%3c%2fAddress%3e%0d%0a++++++++++++++++++%3cListItemsAddress+%2f%3e%0d%0a++++++++++++++++++%3cType%3e0%3c%2fType%3e%0d%0a++++++++++++++++++%3cNameIndex%3e102%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19%3c%2fY%3e%0d%0a++++++++++++++++%3cInputCell%3e%0d%0a++++++++++++++++++%3cAddress%3e%3d'Weekly+Budget'!%24R%2419%3c%2fAddress%3e%0d%0a++++++++++++++++++%3cListItemsAddress+%2f%3e%0d%0a++++++++++++++++++%3cType%3e0%3c%2fType%3e%0d%0a++++++++++++++++++%3cNameIndex%3e103%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19%3c%2fY%3e%0d%0a++++++++++++++++%3cInputCell%3e%0d%0a++++++++++++++++++%3cAddress%3e%3d'Weekly+Budget'!%24T%2419%3c%2fAddress%3e%0d%0a++++++++++++++++++%3cListItemsAddress+%2f%3e%0d%0a++++++++++++++++++%3cType%3e0%3c%2fType%3e%0d%0a++++++++++++++++++%3cNameIndex%3e104%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19%3c%2fY%3e%0d%0a++++++++++++++++%3cInputCell%3e%0d%0a++++++++++++++++++%3cAddress%3e%3d'Weekly+Budget'!%24V%2419%3c%2fAddress%3e%0d%0a++++++++++++++++++%3cListItemsAddress+%2f%3e%0d%0a++++++++++++++++++%3cType%3e0%3c%2fType%3e%0d%0a++++++++++++++++++%3cNameIndex%3e105%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19%3c%2fY%3e%0d%0a++++++++++++++++%3cInputCell%3e%0d%0a++++++++++++++++++%3cAddress%3e%3d'Weekly+Budget'!%24X%2419%3c%2fAddress%3e%0d%0a++++++++++++++++++%3cListItemsAddress+%2f%3e%0d%0a++++++++++++++++++%3cType%3e0%3c%2fType%3e%0d%0a++++++++++++++++++%3cNameIndex%3e106%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19%3c%2fY%3e%0d%0a++++++++++++++++%3cInputCell%3e%0d%0a++++++++++++++++++%3cAddress%3e%3d'Weekly+Budget'!%24Z%2419%3c%2fAddress%3e%0d%0a++++++++++++++++++%3cListItemsAddress+%2f%3e%0d%0a++++++++++++++++++%3cType%3e0%3c%2fType%3e%0d%0a++++++++++++++++++%3cNameIndex%3e107%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19%3c%2fY%3e%0d%0a++++++++++++++++%3cInputCell%3e%0d%0a++++++++++++++++++%3cAddress%3e%3d'Weekly+Budget'!%24AB%2419%3c%2fAddress%3e%0d%0a++++++++++++++++++%3cListItemsAddress+%2f%3e%0d%0a++++++++++++++++++%3cType%3e0%3c%2fType%3e%0d%0a++++++++++++++++++%3cNameIndex%3e108%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</t>
  </si>
  <si>
    <t xml:space="preserve"> 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91%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19%3c%2fY%3e%0d%0a++++++++++++++++%3cInputCell%3e%0d%0a++++++++++++++++++%3cAddress%3e%3d'Weekly+Budget'!%24AD%2419%3c%2fAddress%3e%0d%0a++++++++++++++++++%3cListItemsAddress+%2f%3e%0d%0a++++++++++++++++++%3cType%3e0%3c%2fType%3e%0d%0a++++++++++++++++++%3cNameIndex%3e109%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90%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19%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20%3c%2fY%3e%0d%0a++++++++++++++++%3cInputCell%3e%0d%0a++++++++++++++++++%3cAddress%3e%3d'Weekly+Budget'!%24K%2420%3c%2fAddress%3e%0d%0a++++++++++++++++++%3cListItemsAddress+%2f%3e%0d%0a++++++++++++++++++%3cType%3e0%3c%2fType%3e%0d%0a++++++++++++++++++%3cNameIndex%3e110%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20%3c%2fY%3e%0d%0a++++++++++++++++%3cInputCell%3e%0d%0a++++++++++++++++++%3cAddress%3e%3d'Weekly+Budget'!%24N%2420%3c%2fAddress%3e%0d%0a++++++++++++++++++%3cListItemsAddress+%2f%3e%0d%0a++++++++++++++++++%3cType%3e0%3c%2fType%3e%0d%0a++++++++++++++++++%3cNameIndex%3e111%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20%3c%2fY%3e%0d%0a++++++++++++++++%3cInputCell%3e%0d%0a++++++++++++++++++%3cAddress%3e%3d'Weekly+Budget'!%24P%2420%3c%2fAddress%3e%0d%0a++++++++++++++++++%3cListItemsAddress+%2f%3e%0d%0a++++++++++++++++++%3cType%3e0%3c%2fType%3e%0d%0a++++++++++++++++++%3cNameIndex%3e112%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20%3c%2fY%3e%0d%0a++++++++++++++++%3cInputCell%3e%0d%0a++++++++++++++++++%3cAddress%3e%3d'Weekly+Budget'!%24R%2420%3c%2fAddress%3e%0d%0a++++++++++++++++++%3cListItemsAddress+%2f%3e%0d%0a++++++++++++++++++%3cType%3e0%3c%2fType%3e%0d%0a++++++++++++++++++%3cNameIndex%3e113%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20%3c%2fY%3e%0d%0a++++++++++++++++%3cInputCell%3e%0d%0a++++++++++++++++++%3cAddress%3e%3d'Weekly+Budget'!%24T%2420%3c%2fAddress%3e%0d%0a++++++++++++++++++%3cListItemsAddress+%2f%3e%0d%0a++++++++++++++++++%3cType%3e0%3c%2fType%3e%0d%0a++++++++++++++++++%3cNameIndex%3e114%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20%3c%2fY%3e%0d%0a++++++++++++++++%3cInputCell%3e%0d%0a++++++++++++++++++%3cAddress%3e%3d'Weekly+Budget'!%24V%2420%3c%2fAddress%3e%0d%0a++++++++++++++++++%3cListItemsAddress+%2f%3e%0d%0a++++++++++++++++++%3cType%3e0%3c%2fType%3e%0d%0a++++++++++++++++++%3cNameIndex%3e115%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20%3c%2fY%3e%0d%0a++++++++++++++++%3cInputCell%3e%0d%0a++++++++++++++++++%3cAddress%3e%3d'Weekly+Budget'!%24X%2420%3c%2fAddress%3e%0d%0a++++++++++++++++++%3cListItemsAddress+%2f%3e%0d%0a++++++++++++++++++%3cType%3e0%3c%2fType%3e%0d%0a++++++++++++++++++%3cNameIndex%3e116%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20%3c%2fY%3e%0d%0a++++++++++++++++%3cInputCell%3e%0d%0a++++++++++++++++++%3cAddress%3e%3d'Weekly+Budget'!%24Z%2420%3c%2fAddress%3e%0d%0a++++++++++++++++++%3cListItemsAddress+%2f%3e%0d%0a++++++++++++++++++%3cType%3e0%3c%2fType%3e%0d%0a++++++++++++++++++%3cNameIndex%3e117%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20%3c%2fY%3e%0d%0a++++++++++++++++%3cInputCell%3e%0d%0a++++++++++++++++++%3cAddress%3e%3d'Weekly+Budget'!%24AB%2420%3c%2fAddress%3e%0d%0a++++++++++++++++++%3cListItemsAddress+%2f%3e%0d%0a++++++++++++++++++%3cType%3e0%3c%2fType%3e%0d%0a++++++++++++++++++%3cNameIndex%3e118%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</t>
  </si>
  <si>
    <t xml:space="preserve"> 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20%3c%2fY%3e%0d%0a++++++++++++++++%3cInputCell%3e%0d%0a++++++++++++++++++%3cAddress%3e%3d'Weekly+Budget'!%24AD%2420%3c%2fAddress%3e%0d%0a++++++++++++++++++%3cListItemsAddress+%2f%3e%0d%0a++++++++++++++++++%3cType%3e0%3c%2fType%3e%0d%0a++++++++++++++++++%3cNameIndex%3e119%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21%3c%2fY%3e%0d%0a++++++++++++++++%3cInputCell%3e%0d%0a++++++++++++++++++%3cAddress%3e%3d'Weekly+Budget'!%24K%2421%3c%2fAddress%3e%0d%0a++++++++++++++++++%3cListItemsAddress+%2f%3e%0d%0a++++++++++++++++++%3cType%3e0%3c%2fType%3e%0d%0a++++++++++++++++++%3cNameIndex%3e120%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21%3c%2fY%3e%0d%0a++++++++++++++++%3cInputCell%3e%0d%0a++++++++++++++++++%3cAddress%3e%3d'Weekly+Budget'!%24N%2421%3c%2fAddress%3e%0d%0a++++++++++++++++++%3cListItemsAddress+%2f%3e%0d%0a++++++++++++++++++%3cType%3e0%3c%2fType%3e%0d%0a++++++++++++++++++%3cNameIndex%3e121%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21%3c%2fY%3e%0d%0a++++++++++++++++%3cInputCell%3e%0d%0a++++++++++++++++++%3cAddress%3e%3d'Weekly+Budget'!%24P%2421%3c%2fAddress%3e%0d%0a++++++++++++++++++%3cListItemsAddress+%2f%3e%0d%0a++++++++++++++++++%3cType%3e0%3c%2fType%3e%0d%0a++++++++++++++++++%3cNameIndex%3e122%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21%3c%2fY%3e%0d%0a++++++++++++++++%3cInputCell%3e%0d%0a++++++++++++++++++%3cAddress%3e%3d'Weekly+Budget'!%24R%2421%3c%2fAddress%3e%0d%0a++++++++++++++++++%3cListItemsAddress+%2f%3e%0d%0a++++++++++++++++++%3cType%3e0%3c%2fType%3e%0d%0a++++++++++++++++++%3cNameIndex%3e123%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21%3c%2fY%3e%0d%0a++++++++++++++++%3cInputCell%3e%0d%0a++++++++++++++++++%3cAddress%3e%3d'Weekly+Budget'!%24T%2421%3c%2fAddress%3e%0d%0a++++++++++++++++++%3cListItemsAddress+%2f%3e%0d%0a++++++++++++++++++%3cType%3e0%3c%2fType%3e%0d%0a++++++++++++++++++%3cNameIndex%3e124%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21%3c%2fY%3e%0d%0a++++++++++++++++%3cInputCell%3e%0d%0a++++++++++++++++++%3cAddress%3e%3d'Weekly+Budget'!%24V%2421%3c%2fAddress%3e%0d%0a++++++++++++++++++%3cListItemsAddress+%2f%3e%0d%0a++++++++++++++++++%3cType%3e0%3c%2fType%3e%0d%0a++++++++++++++++++%3cNameIndex%3e125%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21%3c%2fY%3e%0d%0a++++++++++++++++%3cInputCell%3e%0d%0a++++++++++++++++++%3cAddress%3e%3d'Weekly+Budget'!%24X%2421%3c%2fAddress%3e%0d%0a++++++++++++++++++%3cListItemsAddress+%2f%3e%0d%0a++++++++++++++++++%3cType%3e0%3c%2fType%3e%0d%0a++++++++++++++++++%3cNameIndex%3e126%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21%3c%2fY%3e%0d%0a++++++++++++++++%3cInputCell%3e%0d%0a++++++++++++++++++%3cAddress%3e%3d'Weekly+Budget'!%24Z%2421%3c%2fAddress%3e%0d%0a++++++++++++++++++%3cListItemsAddress+%2f%3e%0d%0a++++++++++++++++++%3cType%3e0%3c%2fType%3e%0d%0a++++++++++++++++++%3cNameIndex%3e127%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21%3c%2fY%3e%0d%0a++++++++++++++++%3cInputCell%3e%0d%0a++++++++++++++++++%3cAddress%3e%3d'Weekly+Budget'!%24AB%2421%3c%2fAddress%3e%0d%0a++++++++++++++++++%3cListItemsAddress+%2f%3e%0d%0a++++++++++++++++++%3cType%3e0%3c%2fType%3e%0d%0a++++++++++++++++++%3cNameIndex%3e128%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21%3c%2fY%3e%0d%0a++++++++++++++++%3cInputCell%3e%0d%0a++++++++++++++++++%3c</t>
  </si>
  <si>
    <t xml:space="preserve"> Address%3e%3d'Weekly+Budget'!%24AD%2421%3c%2fAddress%3e%0d%0a++++++++++++++++++%3cListItemsAddress+%2f%3e%0d%0a++++++++++++++++++%3cType%3e0%3c%2fType%3e%0d%0a++++++++++++++++++%3cNameIndex%3e129%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92%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22%3c%2fY%3e%0d%0a++++++++++++++++%3cInputCell%3e%0d%0a++++++++++++++++++%3cAddress%3e%3d'Weekly+Budget'!%24K%2422%3c%2fAddress%3e%0d%0a++++++++++++++++++%3cListItemsAddress+%2f%3e%0d%0a++++++++++++++++++%3cType%3e0%3c%2fType%3e%0d%0a++++++++++++++++++%3cNameIndex%3e130%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22%3c%2fY%3e%0d%0a++++++++++++++++%3cInputCell%3e%0d%0a++++++++++++++++++%3cAddress%3e%3d'Weekly+Budget'!%24N%2422%3c%2fAddress%3e%0d%0a++++++++++++++++++%3cListItemsAddress+%2f%3e%0d%0a++++++++++++++++++%3cType%3e0%3c%2fType%3e%0d%0a++++++++++++++++++%3cNameIndex%3e131%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22%3c%2fY%3e%0d%0a++++++++++++++++%3cInputCell%3e%0d%0a++++++++++++++++++%3cAddress%3e%3d'Weekly+Budget'!%24P%2422%3c%2fAddress%3e%0d%0a++++++++++++++++++%3cListItemsAddress+%2f%3e%0d%0a++++++++++++++++++%3cType%3e0%3c%2fType%3e%0d%0a++++++++++++++++++%3cNameIndex%3e132%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22%3c%2fY%3e%0d%0a++++++++++++++++%3cInputCell%3e%0d%0a++++++++++++++++++%3cAddress%3e%3d'Weekly+Budget'!%24R%2422%3c%2fAddress%3e%0d%0a++++++++++++++++++%3cListItemsAddress+%2f%3e%0d%0a++++++++++++++++++%3cType%3e0%3c%2fType%3e%0d%0a++++++++++++++++++%3cNameIndex%3e133%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22%3c%2fY%3e%0d%0a++++++++++++++++%3cInputCell%3e%0d%0a++++++++++++++++++%3cAddress%3e%3d'Weekly+Budget'!%24T%2422%3c%2fAddress%3e%0d%0a++++++++++++++++++%3cListItemsAddress+%2f%3e%0d%0a++++++++++++++++++%3cType%3e0%3c%2fType%3e%0d%0a++++++++++++++++++%3cNameIndex%3e134%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22%3c%2fY%3e%0d%0a++++++++++++++++%3cInputCell%3e%0d%0a++++++++++++++++++%3cAddress%3e%3d'Weekly+Budget'!%24V%2422%3c%2fAddress%3e%0d%0a++++++++++++++++++%3cListItemsAddress+%2f%3e%0d%0a++++++++++++++++++%3cType%3e0%3c%2fType%3e%0d%0a++++++++++++++++++%3cNameIndex%3e135%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22%3c%2fY%3e%0d%0a++++++++++++++++%3cInputCell%3e%0d%0a++++++++++++++++++%3cAddress%3e%3d'Weekly+Budget'!%24X%2422%3c%2fAddress%3e%0d%0a++++++++++++++++++%3cListItemsAddress+%2f%3e%0d%0a++++++++++++++++++%3cType%3e0%3c%2fType%3e%0d%0a++++++++++++++++++%3cNameIndex%3e136%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22%3c%2fY%3e%0d%0a++++++++++++++++%3cInputCell%3e%0d%0a++++++++++++++++++%3cAddress%3e%3d'Weekly+Budget'!%24Z%2422%3c%2fAddress%3e%0d%0a++++++++++++++++++%3cListItemsAddress+%2f%3e%0d%0a++++++++++++++++++%3cType%3e0%3c%2fType%3e%0d%0a++++++++++++++++++%3cNameIndex%3e137%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22%3c%2fY%3e%0d%0a++++++++++++++++%3cInputCell%3e%0d%0a++++++++++++++++++%3cAddress%3e%3d'Weekly+Budget'!%24AB%2422%3c%2fAddress%3e%0d%0a++++++++++++++++++%3cListItemsAddress+%2f%3e%0d%0a++++++++++++++++++%3cType%3e0%3c%2fType%3e%0d%0a++++++++++++++++++%3cNameIndex%3e138%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94%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22%3c%2fY%3e%0d%0a++++++++++++++++%3cInputCell%3e%0d%0a++++++++++++++++++%3cAddress%3e%3d'Weekly+Budget'!%24AD%2422%3c%2fAddress%3e%0d%0a++++++++++++++++++%3cListItemsAddress+%2f%3e%0d%0a++++++++++++++++++%3cType%3e0%3c%2fType%3e%0d%0a++++++++++++++++++%3cNameIndex%3e139%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</t>
  </si>
  <si>
    <t xml:space="preserve"> 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95%3c%2fStyle%3e%0d%0a++++++++++++++++%3cMerge%3eTrue%3c%2fMerge%3e%0d%0a++++++++++++++++%3cRowSpan+%2f%3e%0d%0a++++++++++++++++%3cColSpan%3e4%3c%2fColSpan%3e%0d%0a++++++++++++++++%3cFormat%3eGeneral%3c%2fFormat%3e%0d%0a++++++++++++++++%3cWidth%3e99%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11%3c%2fFontSize%3e%0d%0a++++++++++++++++%3cX%3e4%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96%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8%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23%3c%2fY%3e%0d%0a++++++++++++++++%3cInputCell%3e%0d%0a++++++++++++++++++%3cAddress%3e%3d'Weekly+Budget'!%24K%2423%3c%2fAddress%3e%0d%0a++++++++++++++++++%3cListItemsAddress+%2f%3e%0d%0a++++++++++++++++++%3cType%3e0%3c%2fType%3e%0d%0a++++++++++++++++++%3cNameIndex%3e140%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23%3c%2fY%3e%0d%0a++++++++++++++++%3cInputCell%3e%0d%0a++++++++++++++++++%3cAddress%3e%3d'Weekly+Budget'!%24N%2423%3c%2fAddress%3e%0d%0a++++++++++++++++++%3cListItemsAddress+%2f%3e%0d%0a++++++++++++++++++%3cType%3e0%3c%2fType%3e%0d%0a++++++++++++++++++%3cNameIndex%3e141%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23%3c%2fY%3e%0d%0a++++++++++++++++%3cInputCell%3e%0d%0a++++++++++++++++++%3cAddress%3e%3d'Weekly+Budget'!%24P%2423%3c%2fAddress%3e%0d%0a++++++++++++++++++%3cListItemsAddress+%2f%3e%0d%0a++++++++++++++++++%3cType%3e0%3c%2fType%3e%0d%0a++++++++++++++++++%3cNameIndex%3e142%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23%3c%2fY%3e%0d%0a++++++++++++++++%3cInputCell%3e%0d%0a++++++++++++++++++%3cAddress%3e%3d'Weekly+Budget'!%24R%2423%3c%2fAddress%3e%0d%0a++++++++++++++++++%3cListItemsAddress+%2f%3e%0d%0a++++++++++++++++++%3cType%3e0%3c%2fType%3e%0d%0a++++++++++++++++++%3cNameIndex%3e143%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23%3c%2fY%3e%0d%0a++++++++++++++++%3cInputCell%3e%0d%0a++++++++++++++++++%3cAddress%3e%3d'Weekly+Budget'!%24T%2423%3c%2fAddress%3e%0d%0a++++++++++++++++++%3cListItemsAddress+%2f%3e%0d%0a++++++++++++++++++%3cType%3e0%3c%2fType%3e%0d%0a++++++++++++++++++%3cNameIndex%3e144%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23%3c%2fY%3e%0d%0a++++++++++++++++%3cInputCell%3e%0d%0a++++++++++++++++++%3cAddress%3e%3d'Weekly+Budget'!%24V%2423%3c%2fAddress%3e%0d%0a++++++++++++++++++%3cListItemsAddress+%2f%3e%0d%0a++++++++++++++++++%3cType%3e0%3c%2fType%3e%0d%0a++++++++++++++++++%3cNameIndex%3e145%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23%3c%2fY%3e%0d%0a++++++++++++++++%3cInputCell%3e%0d%0a++++++++++++++++++%3cAddress%3e%3d'Weekly+Budget'!%24X%2423%3c%2fAddress%3e%0d%0a++++++++++++++++++%3cListItemsAddress+%2f%3e%0d%0a++++++++++++++++++%3cType%3e0%3c%2fType%3e%0d%0a++++++++++++++++++%3cNameIndex%3e146%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23%3c%2fY%3e%0d%0a++++++++++++++++%3cInputCell%3e%0d%0a++++++++++++++++++%3cAddress%3e%3d'Weekly+Budget'!%24Z%2423%3c%2fAddress%3e%0d%0a++++++++++++++++++%3cListItemsAddress+%2f%3e%0d%0a++++++++++++++++++%3cType%3e0%3c%2fType%3e%0d%0a++++++++++++++++++%3cNameIndex%3e147%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23%3c%2fY%3e%0d%0a++++++++++++++++%3cInputCell%3e%0d%0a++++++++++++++++++%3cAddress%3e%3d'Weekly+Budget'!%24AB%2423%3c%2fAddress%3e%0d%0a++++++++++++++++++%3cListItemsAddress+%2f%3e%0d%0a++++++++++++++++++%3cType%3e0%3c%2fType%3e%0d%0a++++++++++++++++++%3cNameIndex%3e148%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97%3c%2fStyle%3e%0d%0a++++++++++++++++%3cMerge%3eTrue%3c%2fMerge%3e%0d%0a++++++++++++++++%3cRowSpan+%2f%3e%0d%0a++++++++++++++++%3cColSpan%3e2%3c%2fColSpan%3e%0d%0a++++++++++++++++%3cFormat%3eGeneral%3c%2fFormat%3e%0d%0a++++++++++++++++%3cWidth%3e57%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23%3c%2fY%3e%0d%0a++++++++++++++++%3cInputCell%3e%0d%0a++++++++++++++++++%3cAddress%3e%3d'Weekly+Budget'!%24AD%2423%3c%2fAddress%3e%0d%0a++++++++++++++++++%3cListItemsAddress+%2f%3e%0d%0a++++++++++++++++++%3cType%3e0%3c%2fType%3e%0d%0a++++++++++++++++++%3cNameIndex%3e149%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+%2f%3e%0d%0a++++++++++++++++++%3cValueType+%2f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96%3c%2fStyle%3e%0d%0a++++++++++++++++%3cMerge%3eTrue%3c%2fMerge%3e%0d%0a++++++++++++++++%3cRowSpan+%2f%3e%0d%0a++++++++++++++++%3cColSpan%3e3%3c%2fColSpan%3e%0d%0a++++++++++++++++%3cFormat%3e%23%2c%23%230%3c%2fFormat%3e%0d%0a++++++++++++++++%3cWid</t>
  </si>
  <si>
    <t xml:space="preserve"> th%3e74.25%3c%2fWidth%3e%0d%0a++++++++++++++++%3cText+%2f%3e%0d%0a++++++++++++++++%3cHeight%3e15.75%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11%3c%2fFontSize%3e%0d%0a++++++++++++++++%3cX%3e32%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ndara%3c%2fFontName%3e%0d%0a++++++++++++++++%3cWrapText%3eFalse%3c%2fWrapText%3e%0d%0a++++++++++++++++%3cFontSize%3e11%3c%2fFontSize%3e%0d%0a++++++++++++++++%3cX%3e2%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%3eCenter%3c%2fVerticalAlign%3e%0d%0a++++++++++++++++%3cCellHasFormula%3eFalse%3c%2fCellHasFormula%3e%0d%0a++++++++++++++++%3cFontName%3eCandara%3c%2fFontName%3e%0d%0a++++++++++++++++%3cWrapText%3eFalse%3c%2fWrapText%3e%0d%0a++++++++++++++++%3cFontSize%3e11%3c%2fFontSize%3e%0d%0a++++++++++++++++%3cX%3e3%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4%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5%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6%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99%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11%3c%2fFontSize%3e%0d%0a++++++++++++++++%3cX%3e7%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</t>
  </si>
  <si>
    <t xml:space="preserve"> 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100%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101%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101%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101%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15.75%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102%3c%2fStyle%3e%0d%0a++++++++++++++++%3cMerge%3eTrue%3c%2fMerge%3e%0d%0a++++++++++++++++%3cRowSpan+%2f%3e%0d%0a++++++++++++++++%3cColSpan%3e6%3c%2fColSpan%3e%0d%0a++++++++++++++++%3cFormat%3eGeneral%3c%2fFormat%3e%0d%0a++++++++++++++++%3cWidth%3e148.5%3c%2fWidth%3e%0d%0a++++++++++++++++%3cText+%2f%3e%0d%0a++++++++++++++++%3cHeight%3e16.5%3c%2fHeight%3e%0d%0a++++++++++++++++%3cAlign%3eRight%3c%2fAlign%3e%0d%0a++++++++++++++++%3cVerticalAlign+%2f%3e%0d%0a++++++++++++++++%3cCellHasFormula%3eTrue%3c%2fCellHasFormula%3e%0d%0a++++++++++++++++%3cFontName%3eCandara%3c%2fFontName%3e%0d%0a++++++++++++++++%3cWrapText%3eFalse%3c%2fWrapText%3e%0d%0a++++++++++++++++%3cFontSize%3e12%3c%2fFontSize%3e%0d%0a++++++++++++++++%3cX%3e2%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103%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8%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104%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11%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105%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14%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106%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16%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106%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18%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106%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20%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106%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22%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106%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24%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106%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26%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106%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28%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106%3c%2fStyle%3e%0d%0a++++++++++++++++%3cMerge%3eTrue%3c%2fMerge%3e%0d%0a++++++++++++++++%3cRowSpan+%2f%3e%0d%0a++++++++++++++++%3cColSpan%3e2%3c%2fColSpan%3e%0d%0a++++++++++++++++%3cFormat%3e%23%2c%23%230%3c%2fFormat%3e%0d%0a++++++++++++++++%3cWidth%3e57%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30%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</t>
  </si>
  <si>
    <t xml:space="preserve"> 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</t>
  </si>
  <si>
    <t xml:space="preserve"> 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15.75%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87%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102%3c%2fStyle%3e%0d%0a++++++++++++++++%3cMerge%3eTrue%3c%2fMerge%3e%0d%0a++++++++++++++++%3cRowSpan+%2f%3e%0d%0a++++++++++++++++%3cColSpan%3e6%3c%2fColSpan%3e%0d%0a++++++++++++++++%3cFormat%3eGeneral%3c%2fFormat%3e%0d%0a++++++++++++++++%3cWidth%3e148.5%3c%2fWidth%3e%0d%0a++++++++++++++++%3cText%3eFinal+Balance%3a++%3c%2fText%3e%0d%0a++++++++++++++++%3cHeight%3e16.5%3c%2fHeight%3e%0d%0a++++++++++++++++%3cAlign%3eRight%3c%2fAlign%3e%0d%0a++++++++++++++++%3cVerticalAlign+%2f%3e%0d%0a++++++++++++++++%3cCellHasFormula%3eFalse%3c%2fCellHasFormula%3e%0d%0a++++++++++++++++%3cFontName%3eCandara%3c%2fFontName%3e%0d%0a++++++++++++++++%3cWrapText%3eFalse%3c%2fWrapText%3e%0d%0a++++++++++++++++%3cFontSize%3e12%3c%2fFontSize%3e%0d%0a++++++++++++++++%3cX%3e2%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109%3c%2fStyle%3e%0d%0a++++++++++++++++%3cMerge%3eTrue%3c%2fMerge%3e%0d%0a++++++++++++++++%3cRowSpan+%2f%3e%0d%0a++++++++++++++++%3cColSpan%3e3%3c%2fColSpan%3e%0d%0a++++++++++++++++%3cFormat%3e%23%2c%23%230%3c%2fFormat%3e%0d%0a++++++++++++++++%3cWidth%3e74.25%3c%2fWidth%3e%0d%0a++++++++++++++++%3cText+%2f%3e%0d%0a++++++++++++++++%3cHeight%3e16.5%3c%2fHeight%3e%0d%0a++++++++++++++++%3cAlign%3eCenter%3c%2fAlign%3e%0d%0a++++++++++++++++%3cVerticalAlign+%2f%3e%0d%0a++++++++++++++++%3cCellHasFormula%3eTrue%3c%2fCellHasFormula%3e%0d%0a++++++++++++++++%3cFontName%3eCalibri%3c%2fFontName%3e%0d%0a++++++++++++++++%3cWrapText%3eFalse%3c%2fWrapText%3e%0d%0a++++++++++++++++%3cFontSize%3e12%3c%2fFontSize%3e%0d%0a++++++++++++++++%3cX%3e8%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82%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110%3c%2fStyle%3e%0d%0a++++++++++++++++%3cMerge%3eTrue%3c%2fMerge%3e%0d%0a++++++++++++++++%3cRowSpan+%2f%3e%0d%0a++++++++++++++++%3cColSpan%3e3%3c%2fColSpan%3e%0d%0a++++++++++++++++%3cFormat%3eGeneral%3c%2fFormat%3e%0d%0a++++++++++++++++%3cWidth%3e74.25%3c%2fWidth%3e%0d%0a++++++++++++++++%3cText%3ePagos.SpreadsheetWEB.Button.CALCULATE_Refresh%3c%2fText%3e%0d%0a++++++++++++++++%3cHeight%3e16.5%3c%2fHeight%3e%0d%0a++++++++++++++++%3cAlign%3eCenter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16.5%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</t>
  </si>
  <si>
    <t xml:space="preserve"> 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108%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%23%2c%23%230%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%23%2c%23%230%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%23%2c%23%230%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%23%2c%23%230%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%23%2c%23%230%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%23%2c%23%230%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</t>
  </si>
  <si>
    <t xml:space="preserve"> eCalibri%3c%2fFontName%3e%0d%0a++++++++++++++++%3cWrapText%3eFalse%3c%2fWrapText%3e%0d%0a++++++++++++++++%3cFontSize%3e11%3c%2fFontSize%3e%0d%0a++++++++++++++++%3cX%3e31%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29%3c%2fY%3e%0d%0a++++++++++++++++</t>
  </si>
  <si>
    <t xml:space="preserve"> 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29%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</t>
  </si>
  <si>
    <t xml:space="preserve"> 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31%3c%2fY%3e%0d%0a++++++++++++++++%3cImages+%2f%3e%0d%0a++++++++++++++++%3cFormControls+%2f%3e%0d%0a++++++++++++++++%3cGrid+%2f%3e%0d%0a++++++++++++++++%3cChart%3e%0d%0a++++++++++++++++++%3cNameIndex%3e0%3c%2fNameIndex%3e%0d%0a++++++++++++++++++%3cZOrder%3e1%3c%2fZOrder%3e%0d%0a++++++++++++++++++%3cChartType%3e-4111%3c%2fChartType%3e%0d%0a++++++++++++++++++%3cChartHeight%3e243.529449462891%3c%2fChartHeight%3e%0d%0a++++++++++++++++++%3cChartWidth%3e764.495666503906%3c%2fChartWidth%3e%0d%0a++++++++++++++++++%3cPlotHeight%3e190.554409448819%3c%2fPlotHeight%3e%0d%0a++++++++++++++++++%3cPlotWidth%3e742.495669291339%3c%2fPlotWidth%3e%0d%0a++++++++++++++++++%3cPlotTop%3e37.9750393700787%3c%2fPlotTop%3e%0d%0a++++++++++++++++++%3cPlotLeft%3e7%3c%2fPlotLeft%3e%0d%0a++++++++++++++++++%3cPlotColor%3e-1%3c%2fPlotColor%3e%0d%0a++++++++++++++++++%3cWallColor%3e-1%3c%2fWallColor%3e%0d%0a++++++++++++++++++%3cLegendBoxBackColor%3e-1%3c%2fLegendBoxBackColor%3e%0d%0a++++++++++++++++++%3cLegendBoxTop+%2f%3e%0d%0a++++++++++++++++++%3cLegendBoxLeft+%2f%3e%0d%0a++++++++++++++++++%3cXAxisLabelStep%3e1%3c%2fXAxisLabelStep%3e%0d%0a++++++++++++++++++%3cXAxisTitle+%2f%3e%0d%0a++++++++++++++++++%3cYAxisTitle+%2f%3e%0d%0a++++++++++++++++++%3cXAxisHasMajorGrid%3efalse%3c%2fXAxisHasMajorGrid%3e%0d%0a++++++++++++++++++%3cYAxisHasMajorGrid%3etrue%3c%2fYAxisHasMajorGrid%3e%0d%0a++++++++++++++++++%3cXAxisHasMinorGrid%3efalse%3c%2fXAxisHasMinorGrid%3e%0d%0a++++++++++++++++++%3cYAxisHasMinorGrid%3efalse%3c%2fYAxisHasMinorGrid%3e%0d%0a++++++++++++++++++%3cTop%3e0.734865315755201%3c%2fTop%3e%0d%0a++++++++++++++++++%3cLeft%3e0.129620484631471%3c%2fLeft%3e%0d%0a++++++++++++++++++%3cTitle%3ePareto+Analysis+of+Expenses%3c%2fTitle%3e%0d%0a++++++++++++++++++%3cFont+%2f%3e%0d%0a++++++++++++++++++%3cChartColor%3e-1%3c%2fChartColor%3e%0d%0a++++++++++++++++++%3cSeriesCollection%3e%0d%0a++++++++++++++++++++%3cSeries%3e%0d%0a++++++++++++++++++++++%3cNameIndex%3e0%3c%2fNameIndex%3e%0d%0a++++++++++++++++++++++%3cName%3eSeri+1%3c%2fName%3e%0d%0a++++++++++++++++++++++%3cColor%3e-1%3c%2fColor%3e%0d%0a++++++++++++++++++++++%3cBorderColor%3e-11895109%3c%2fBorderColor%3e%0d%0a++++++++++++++++++++%3c%2fSeries%3e%0d%0a++++++++++++++++++++%3cSeries%3e%0d%0a++++++++++++++++++++++%3cNameIndex%3e1%3c%2fNameIndex%3e%0d%0a++++++++++++++++++++++%3cName%3eSeri+2%3c%2fName%3e%0d%0a++++++++++++++++++++++%3cColor%3e-4173747%3c%2fColor%3e%0d%0a++++++++++++++++++++++%3cBorderColor%3e-65537%3c%2fBorderColor%3e%0d%0a++++++++++++++++++++%3c%2fSeries%3e%0d%0a++++++++++++++++++%3c%2fSeriesCollection%3e%0d%0a++++++++++++++++++%3cLegendPosition+%2f%3e%0d%0a++++++++++++++++++%3cHasLegend%3efalse%3c%2fHasLegend%3e%0d%0a++++++++++++++++++%3cTopLeftRangeAddress%3e%3d'Weekly+Budget'!%24D%2431%3c%2fTopLeftRangeAddress%3e%0d%0a++++++++++++++++++%3cAbsoluteTop%3e475.272979736328%3c%2fAbsoluteTop%3e%0d%0a++++++++++++++++++%3cAbsoluteLeft%3e77.4581069946289%3c%2fAbsoluteLeft%3e%0d%0a++++++++++++++++%3c%2fChart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</t>
  </si>
  <si>
    <t xml:space="preserve"> ++++++++%3cWrapText%3eFalse%3c%2fWrapText%3e%0d%0a++++++++++++++++%3cFontSize%3e11%3c%2fFontSize%3e%0d%0a++++++++++++++++%3cX%3e11%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32%3c%2fY%3e%0d%0a++++++++++++++++%3cImages+%2f%3e%0d%0a++++++++++++++++%3c</t>
  </si>
  <si>
    <t xml:space="preserve"> 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</t>
  </si>
  <si>
    <t xml:space="preserve"> 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</t>
  </si>
  <si>
    <t xml:space="preserve"> 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</t>
  </si>
  <si>
    <t xml:space="preserve"> %3cFontSize%3e11%3c%2fFontSize%3e%0d%0a++++++++++++++++%3cX%3e24%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35%3c%2fY%3e%0d%0a++++++++++++++++%3cImages+%2f%3e%0d%0a++++++++++++++++%3cFormControls+%2f%3e%0d%0a++++++++++++++++%3cGrid+%2f%3e%0d%0a+++</t>
  </si>
  <si>
    <t xml:space="preserve"> 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</t>
  </si>
  <si>
    <t xml:space="preserve"> 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</t>
  </si>
  <si>
    <t xml:space="preserve"> 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</t>
  </si>
  <si>
    <t xml:space="preserve"> %3eCalibri%3c%2fFontName%3e%0d%0a++++++++++++++++%3cWrapText%3eFalse%3c%2fWrapText%3e%0d%0a++++++++++++++++%3cFontSize%3e11%3c%2fFontSize%3e%0d%0a++++++++++++++++%3cX%3e1%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38%3c%2fY%3e%0d%0a++++++++++++++++%3cImages+%2f%3e%0d%0a++++++++++++++++%3cFormControls+%2f%3e%0d%0a++++++++++++++++%3cGrid+%2f%3e%0d%0a++++++++++++++++%3cExport+%2f%3e%0d%0a++++++++++++++%3c%2fTD%3e%0d%0a++</t>
  </si>
  <si>
    <t xml:space="preserve"> 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</t>
  </si>
  <si>
    <t xml:space="preserve"> 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39%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39%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</t>
  </si>
  <si>
    <t xml:space="preserve"> 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</t>
  </si>
  <si>
    <t xml:space="preserve"> lse%3c%2fWrapText%3e%0d%0a++++++++++++++++%3cFontSize%3e11%3c%2fFontSize%3e%0d%0a++++++++++++++++%3cX%3e14%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42%3c%2fY%3e%0d%0a++++++++++++++++%3cImages+%2f%3e%0d%0a++++++++++++++++%3cFormControls+%2f%3e%0d%0a+</t>
  </si>
  <si>
    <t xml:space="preserve"> 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</t>
  </si>
  <si>
    <t xml:space="preserve"> 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</t>
  </si>
  <si>
    <t xml:space="preserve"> 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</t>
  </si>
  <si>
    <t xml:space="preserve"> Size%3e%0d%0a++++++++++++++++%3cX%3e27%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45%3c%2fY%3e%0d%0a++++++++++++++++%3cImages+%2f%3e%0d%0a++++++++++++++++%3cFormControls+%2f%3e%0d%0a++++++++++++++++%3cGrid+%2f%3e%0d%0a++++++++++++++++%3cExport+%2f</t>
  </si>
  <si>
    <t xml:space="preserve"> 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</t>
  </si>
  <si>
    <t xml:space="preserve"> 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</t>
  </si>
  <si>
    <t xml:space="preserve"> 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</t>
  </si>
  <si>
    <t xml:space="preserve"> e%0d%0a++++++++++++++++%3cWrapText%3eFalse%3c%2fWrapText%3e%0d%0a++++++++++++++++%3cFontSize%3e11%3c%2fFontSize%3e%0d%0a++++++++++++++++%3cX%3e4%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48%3c%2fY%3e%0d%0a++++++++++++++++%3cImages+%2f%3e%0d%0a++++++++++++++++%3cFormControls+%2f%3e%0d%0a++++++++++++++++%3cGrid+%2f%3e%0d%0a++++++++++++++++%3cExport+%2f%3e%0d%0a++++++++++++++%3c%2fTD%3e%0d%0a++++++++++++++%3cTD%3e%0d</t>
  </si>
  <si>
    <t xml:space="preserve"> 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4%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5%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6%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7%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8%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9%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10%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11%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12%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13%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14%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15%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16%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17%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18%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19%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20%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21%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22%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23%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24%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25%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26%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27%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28%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</t>
  </si>
  <si>
    <t xml:space="preserve"> 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29%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30%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28.5%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31%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32%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33%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34%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35%3c%2fX%3e%0d%0a++++++++++++++++%3cY%3e49%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75%3c%2fStyle%3e%0d%0a++++++++++++++++%3cMerge%3eFalse%3c%2fMerge%3e%0d%0a++++++++++++++++%3cRowSpan+%2f%3e%0d%0a++++++++++++++++%3cColSpan+%2f%3e%0d%0a++++++++++++++++%3cFormat%3eGeneral%3c%2fFormat%3e%0d%0a++++++++++++++++%3cWidth%3e24.75%3c%2fWidth%3e%0d%0a++++++++++++++++%3cText+%2f%3e%0d%0a++++++++++++++++%3cHeight%3e15%3c%2fHeight%3e%0d%0a++++++++++++++++%3cAlign%3eLeft%3c%2fAlign%3e%0d%0a++++++++++++++++%3cVerticalAlign+%2f%3e%0d%0a++++++++++++++++%3cCellHasFormula%3eFalse%3c%2fCellHasFormula%3e%0d%0a++++++++++++++++%3cFontName%3eCalibri%3c%2fFontName%3e%0d%0a++++++++++++++++%3cWrapText%3eFalse%3c%2fWrapText%3e%0d%0a++++++++++++++++%3cFontSize%3e11%3c%2fFontSize%3e%0d%0a++++++++++++++++%3cX%3e36%3c%2fX%3e%0d%0a++++++++++++++++%3cY%3e49%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%3c%2fTRs%3e%0d%0a++++++++%3cPvtStyles+%2f%3e%0d%0a++++++++%3cSheetID%3e0%3c%2fSheetID%3e%0d%0a++++++%3c%2fTable%3e%0d%0a++++%3c%2fTableCollection%3e%0d%0a++%3c%2fTables%3e%0d%0a++%3cPageExportRanges%3e%0d%0a++++%3cExportRangesCollection%3e%0d%0a++++++%3cExportRanges%3e%0d%0a++++++++%3cRanges+%2f%3e%0d%0a++++++++%3cExportType%3ePdf%3c%2fExportType%3e%0d%0a++++++++%3cPageOrientation%3eLandscape%3c%2fPageOrientation%3e%0d%0a++++++++%3cPageSize%3eA4%3c%2fPageSize%3e%0d%0a++++++%3c%2fExportRanges%3e%0d%0a++++%3c%2fExportRangesCollection%3e%0d%0a++%3c%2fPageExportRanges%3e%0d%0a++%3cVersion%3e2.2.0.0%3c%2fVersion%3e%0d%0a%3c%2fWizardSettings%3e</t>
  </si>
  <si>
    <t>Copyright (c) 2019 https://tutorialsocean.com</t>
  </si>
  <si>
    <t>https://tutorialsocean.com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</si>
</sst>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u/>
      <sz val="9"/>
      <color rgb="FF0070C0"/>
      <name val="Calibri"/>
      <family val="2"/>
      <charset val="162"/>
      <scheme val="minor"/>
    </font>
    <font>
      <sz val="11"/>
      <color theme="1"/>
      <name val="Candara"/>
      <family val="2"/>
      <charset val="162"/>
    </font>
    <font>
      <b/>
      <sz val="11"/>
      <color theme="1"/>
      <name val="Candara"/>
      <family val="2"/>
      <charset val="162"/>
    </font>
    <font>
      <b/>
      <sz val="10"/>
      <color theme="1"/>
      <name val="Candara"/>
      <family val="2"/>
      <charset val="162"/>
    </font>
    <font>
      <b/>
      <sz val="11"/>
      <color rgb="FF0066FF"/>
      <name val="Candara"/>
      <family val="2"/>
      <charset val="162"/>
    </font>
    <font>
      <b/>
      <sz val="12"/>
      <color theme="1"/>
      <name val="Candar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0" tint="-4.9989318521683403E-2"/>
      <name val="Candara"/>
      <family val="2"/>
      <charset val="162"/>
    </font>
    <font>
      <b/>
      <sz val="11"/>
      <name val="Candara"/>
      <family val="2"/>
      <charset val="162"/>
    </font>
    <font>
      <b/>
      <sz val="10"/>
      <name val="Candara"/>
      <family val="2"/>
      <charset val="162"/>
    </font>
    <font>
      <sz val="11"/>
      <name val="Calibri"/>
      <family val="2"/>
      <charset val="16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ndar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C1D1E5"/>
        <bgColor indexed="64"/>
      </patternFill>
    </fill>
    <fill>
      <patternFill patternType="solid">
        <fgColor rgb="FFE7F4D8"/>
        <bgColor indexed="64"/>
      </patternFill>
    </fill>
    <fill>
      <patternFill patternType="solid">
        <fgColor rgb="FFFFD3C9"/>
        <bgColor indexed="64"/>
      </patternFill>
    </fill>
  </fills>
  <borders count="44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70C0"/>
      </right>
      <top style="medium">
        <color indexed="64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indexed="64"/>
      </top>
      <bottom style="thin">
        <color rgb="FF0070C0"/>
      </bottom>
      <diagonal/>
    </border>
    <border>
      <left style="thin">
        <color rgb="FF0070C0"/>
      </left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rgb="FF0070C0"/>
      </right>
      <top style="thin">
        <color rgb="FF0070C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indexed="64"/>
      </bottom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medium">
        <color indexed="64"/>
      </bottom>
      <diagonal/>
    </border>
    <border>
      <left style="thin">
        <color rgb="FF0070C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70C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70C0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70C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3" fontId="0" fillId="0" borderId="0" xfId="0" applyNumberFormat="1"/>
    <xf numFmtId="0" fontId="8" fillId="0" borderId="0" xfId="0" applyFont="1"/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9" fontId="3" fillId="0" borderId="0" xfId="0" applyNumberFormat="1" applyFont="1"/>
    <xf numFmtId="3" fontId="3" fillId="0" borderId="0" xfId="0" applyNumberFormat="1" applyFont="1"/>
    <xf numFmtId="0" fontId="0" fillId="3" borderId="19" xfId="0" applyFill="1" applyBorder="1"/>
    <xf numFmtId="0" fontId="0" fillId="3" borderId="34" xfId="0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22" xfId="0" applyFill="1" applyBorder="1"/>
    <xf numFmtId="0" fontId="0" fillId="3" borderId="0" xfId="0" applyNumberFormat="1" applyFill="1" applyBorder="1"/>
    <xf numFmtId="0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0" fillId="3" borderId="23" xfId="0" applyFill="1" applyBorder="1"/>
    <xf numFmtId="0" fontId="0" fillId="3" borderId="36" xfId="0" applyFill="1" applyBorder="1"/>
    <xf numFmtId="0" fontId="0" fillId="3" borderId="24" xfId="0" applyFill="1" applyBorder="1"/>
    <xf numFmtId="0" fontId="17" fillId="0" borderId="0" xfId="0" applyFont="1"/>
    <xf numFmtId="0" fontId="4" fillId="2" borderId="0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right"/>
    </xf>
    <xf numFmtId="0" fontId="12" fillId="6" borderId="38" xfId="0" applyFont="1" applyFill="1" applyBorder="1" applyAlignment="1">
      <alignment horizontal="right"/>
    </xf>
    <xf numFmtId="0" fontId="12" fillId="6" borderId="39" xfId="0" applyFont="1" applyFill="1" applyBorder="1" applyAlignment="1">
      <alignment horizontal="right"/>
    </xf>
    <xf numFmtId="0" fontId="15" fillId="6" borderId="33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13" fillId="8" borderId="41" xfId="0" applyNumberFormat="1" applyFont="1" applyFill="1" applyBorder="1" applyAlignment="1">
      <alignment horizontal="center"/>
    </xf>
    <xf numFmtId="3" fontId="13" fillId="8" borderId="42" xfId="0" applyNumberFormat="1" applyFont="1" applyFill="1" applyBorder="1" applyAlignment="1">
      <alignment horizontal="center"/>
    </xf>
    <xf numFmtId="3" fontId="13" fillId="7" borderId="37" xfId="0" applyNumberFormat="1" applyFont="1" applyFill="1" applyBorder="1" applyAlignment="1">
      <alignment horizontal="center"/>
    </xf>
    <xf numFmtId="3" fontId="13" fillId="7" borderId="38" xfId="0" applyNumberFormat="1" applyFont="1" applyFill="1" applyBorder="1" applyAlignment="1">
      <alignment horizontal="center"/>
    </xf>
    <xf numFmtId="3" fontId="13" fillId="7" borderId="39" xfId="0" applyNumberFormat="1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3" fontId="13" fillId="7" borderId="40" xfId="0" applyNumberFormat="1" applyFont="1" applyFill="1" applyBorder="1" applyAlignment="1">
      <alignment horizontal="center"/>
    </xf>
    <xf numFmtId="3" fontId="13" fillId="7" borderId="41" xfId="0" applyNumberFormat="1" applyFont="1" applyFill="1" applyBorder="1" applyAlignment="1">
      <alignment horizontal="center"/>
    </xf>
    <xf numFmtId="3" fontId="13" fillId="7" borderId="42" xfId="0" applyNumberFormat="1" applyFont="1" applyFill="1" applyBorder="1" applyAlignment="1">
      <alignment horizontal="center"/>
    </xf>
    <xf numFmtId="3" fontId="13" fillId="8" borderId="43" xfId="0" applyNumberFormat="1" applyFont="1" applyFill="1" applyBorder="1" applyAlignment="1">
      <alignment horizontal="center"/>
    </xf>
    <xf numFmtId="3" fontId="0" fillId="5" borderId="26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3" fontId="0" fillId="5" borderId="32" xfId="0" applyNumberForma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5" borderId="31" xfId="0" applyFill="1" applyBorder="1" applyAlignment="1">
      <alignment horizontal="center"/>
    </xf>
    <xf numFmtId="0" fontId="15" fillId="6" borderId="26" xfId="0" applyFont="1" applyFill="1" applyBorder="1" applyAlignment="1">
      <alignment horizontal="center" wrapText="1"/>
    </xf>
    <xf numFmtId="0" fontId="15" fillId="6" borderId="3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3C9"/>
      <color rgb="FFE7F4D8"/>
      <color rgb="FFC1D1E5"/>
      <color rgb="FFCEDBEA"/>
      <color rgb="FFDCE5F0"/>
      <color rgb="FFE4EBF4"/>
      <color rgb="FFF6F5F0"/>
      <color rgb="FFFFFFEF"/>
      <color rgb="FFEBFAFF"/>
      <color rgb="FFFFEBE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tr-TR"/>
              <a:t>Pareto Analysis of Expenses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1"/>
          <c:val>
            <c:numRef>
              <c:f>'Weekly Budget'!$BB$32:$BB$40</c:f>
              <c:numCache>
                <c:formatCode>0%</c:formatCode>
                <c:ptCount val="9"/>
                <c:pt idx="0">
                  <c:v>0.26217228464419473</c:v>
                </c:pt>
                <c:pt idx="1">
                  <c:v>0.48689138576779023</c:v>
                </c:pt>
                <c:pt idx="2">
                  <c:v>0.71161048689138573</c:v>
                </c:pt>
                <c:pt idx="3">
                  <c:v>0.85018726591760296</c:v>
                </c:pt>
                <c:pt idx="4">
                  <c:v>0.92509363295880143</c:v>
                </c:pt>
                <c:pt idx="5">
                  <c:v>0.96254681647940066</c:v>
                </c:pt>
                <c:pt idx="6">
                  <c:v>0.99250936329588002</c:v>
                </c:pt>
                <c:pt idx="7">
                  <c:v>0.99999999999999989</c:v>
                </c:pt>
                <c:pt idx="8">
                  <c:v>0.99999999999999989</c:v>
                </c:pt>
              </c:numCache>
            </c:numRef>
          </c:val>
        </c:ser>
        <c:axId val="62433152"/>
        <c:axId val="86959232"/>
      </c:barChart>
      <c:lineChart>
        <c:grouping val="standard"/>
        <c:ser>
          <c:idx val="0"/>
          <c:order val="0"/>
          <c:marker>
            <c:symbol val="none"/>
          </c:marker>
          <c:cat>
            <c:strRef>
              <c:f>'Weekly Budget'!$BA$32:$BA$40</c:f>
              <c:strCache>
                <c:ptCount val="9"/>
                <c:pt idx="0">
                  <c:v>Inusrance</c:v>
                </c:pt>
                <c:pt idx="1">
                  <c:v>Food</c:v>
                </c:pt>
                <c:pt idx="2">
                  <c:v>C.Card Paym.</c:v>
                </c:pt>
                <c:pt idx="3">
                  <c:v>Phone</c:v>
                </c:pt>
                <c:pt idx="4">
                  <c:v>Gas</c:v>
                </c:pt>
                <c:pt idx="5">
                  <c:v>Rent</c:v>
                </c:pt>
                <c:pt idx="6">
                  <c:v>Electricity</c:v>
                </c:pt>
                <c:pt idx="7">
                  <c:v>Water</c:v>
                </c:pt>
                <c:pt idx="8">
                  <c:v>Others</c:v>
                </c:pt>
              </c:strCache>
            </c:strRef>
          </c:cat>
          <c:val>
            <c:numRef>
              <c:f>'Weekly Budget'!$BB$32:$BB$40</c:f>
              <c:numCache>
                <c:formatCode>0%</c:formatCode>
                <c:ptCount val="9"/>
                <c:pt idx="0">
                  <c:v>0.26217228464419473</c:v>
                </c:pt>
                <c:pt idx="1">
                  <c:v>0.48689138576779023</c:v>
                </c:pt>
                <c:pt idx="2">
                  <c:v>0.71161048689138573</c:v>
                </c:pt>
                <c:pt idx="3">
                  <c:v>0.85018726591760296</c:v>
                </c:pt>
                <c:pt idx="4">
                  <c:v>0.92509363295880143</c:v>
                </c:pt>
                <c:pt idx="5">
                  <c:v>0.96254681647940066</c:v>
                </c:pt>
                <c:pt idx="6">
                  <c:v>0.99250936329588002</c:v>
                </c:pt>
                <c:pt idx="7">
                  <c:v>0.99999999999999989</c:v>
                </c:pt>
                <c:pt idx="8">
                  <c:v>0.99999999999999989</c:v>
                </c:pt>
              </c:numCache>
            </c:numRef>
          </c:val>
          <c:smooth val="1"/>
        </c:ser>
        <c:marker val="1"/>
        <c:axId val="62433152"/>
        <c:axId val="86959232"/>
      </c:lineChart>
      <c:catAx>
        <c:axId val="62433152"/>
        <c:scaling>
          <c:orientation val="minMax"/>
        </c:scaling>
        <c:axPos val="b"/>
        <c:tickLblPos val="nextTo"/>
        <c:crossAx val="86959232"/>
        <c:crosses val="autoZero"/>
        <c:auto val="1"/>
        <c:lblAlgn val="ctr"/>
        <c:lblOffset val="100"/>
      </c:catAx>
      <c:valAx>
        <c:axId val="86959232"/>
        <c:scaling>
          <c:orientation val="minMax"/>
        </c:scaling>
        <c:axPos val="l"/>
        <c:majorGridlines/>
        <c:numFmt formatCode="0%" sourceLinked="1"/>
        <c:tickLblPos val="nextTo"/>
        <c:crossAx val="6243315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44825</xdr:colOff>
      <xdr:row>32</xdr:row>
      <xdr:rowOff>103253</xdr:rowOff>
    </xdr:from>
    <xdr:to>
      <xdr:col>31</xdr:col>
      <xdr:colOff>11206</xdr:colOff>
      <xdr:row>48</xdr:row>
      <xdr:rowOff>148077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6"/>
  <sheetViews>
    <sheetView showGridLines="0" zoomScale="70" zoomScaleNormal="70" workbookViewId="0">
      <selection activeCell="B4" sqref="B4:AH4"/>
    </sheetView>
  </sheetViews>
  <sheetFormatPr defaultRowHeight="15"/>
  <cols>
    <col min="1" max="13" width="4.7109375" customWidth="1"/>
    <col min="14" max="31" width="5.42578125" customWidth="1"/>
    <col min="32" max="45" width="4.7109375" customWidth="1"/>
    <col min="46" max="46" width="6.140625" bestFit="1" customWidth="1"/>
    <col min="47" max="48" width="4.7109375" customWidth="1"/>
    <col min="49" max="49" width="7.5703125" bestFit="1" customWidth="1"/>
    <col min="50" max="63" width="4.7109375" customWidth="1"/>
    <col min="64" max="64" width="8.7109375" bestFit="1" customWidth="1"/>
    <col min="65" max="65" width="7.5703125" bestFit="1" customWidth="1"/>
    <col min="66" max="66" width="8.140625" customWidth="1"/>
    <col min="67" max="68" width="7.5703125" bestFit="1" customWidth="1"/>
  </cols>
  <sheetData>
    <row r="1" spans="1:34" ht="36">
      <c r="A1" s="111" t="s">
        <v>137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4" spans="1:34" ht="31.5">
      <c r="B4" s="112" t="s">
        <v>71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ht="15.75" thickBot="1"/>
    <row r="6" spans="1:34">
      <c r="C6" s="19"/>
      <c r="D6" s="48" t="s">
        <v>72</v>
      </c>
      <c r="E6" s="49"/>
      <c r="F6" s="49"/>
      <c r="G6" s="49"/>
      <c r="H6" s="94" t="s">
        <v>51</v>
      </c>
      <c r="I6" s="94"/>
      <c r="J6" s="94"/>
      <c r="K6" s="94" t="s">
        <v>52</v>
      </c>
      <c r="L6" s="94"/>
      <c r="M6" s="94"/>
      <c r="N6" s="49" t="s">
        <v>60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5" t="s">
        <v>63</v>
      </c>
      <c r="AG6" s="56"/>
      <c r="AH6" s="57"/>
    </row>
    <row r="7" spans="1:34" ht="15.75" thickBot="1">
      <c r="C7" s="19"/>
      <c r="D7" s="50"/>
      <c r="E7" s="51"/>
      <c r="F7" s="51"/>
      <c r="G7" s="51"/>
      <c r="H7" s="95"/>
      <c r="I7" s="95"/>
      <c r="J7" s="95"/>
      <c r="K7" s="95"/>
      <c r="L7" s="95"/>
      <c r="M7" s="95"/>
      <c r="N7" s="83" t="str">
        <f>IF(Readme!AA9="","",Readme!AA9)</f>
        <v>Rent</v>
      </c>
      <c r="O7" s="83"/>
      <c r="P7" s="83" t="str">
        <f>IF(Readme!AA10="","",Readme!AA10)</f>
        <v>Gas</v>
      </c>
      <c r="Q7" s="83"/>
      <c r="R7" s="83" t="str">
        <f>IF(Readme!AA11="","",Readme!AA11)</f>
        <v>Electricity</v>
      </c>
      <c r="S7" s="83"/>
      <c r="T7" s="83" t="str">
        <f>IF(Readme!AA12="","",Readme!AA12)</f>
        <v>Water</v>
      </c>
      <c r="U7" s="83"/>
      <c r="V7" s="83" t="str">
        <f>IF(Readme!AA13="","",Readme!AA13)</f>
        <v>Food</v>
      </c>
      <c r="W7" s="83"/>
      <c r="X7" s="83" t="str">
        <f>IF(Readme!AA14="","",Readme!AA14)</f>
        <v>Phone</v>
      </c>
      <c r="Y7" s="83"/>
      <c r="Z7" s="83" t="str">
        <f>IF(Readme!AA15="","",Readme!AA15)</f>
        <v>Inusrance</v>
      </c>
      <c r="AA7" s="83"/>
      <c r="AB7" s="83" t="str">
        <f>IF(Readme!AA16="","",Readme!AA16)</f>
        <v>C.Card Paym.</v>
      </c>
      <c r="AC7" s="83"/>
      <c r="AD7" s="83" t="s">
        <v>62</v>
      </c>
      <c r="AE7" s="83"/>
      <c r="AF7" s="58"/>
      <c r="AG7" s="59"/>
      <c r="AH7" s="60"/>
    </row>
    <row r="8" spans="1:34" ht="15.75" thickBot="1">
      <c r="C8" s="19"/>
      <c r="D8" s="24"/>
      <c r="E8" s="24"/>
      <c r="F8" s="24"/>
      <c r="G8" s="24"/>
      <c r="H8" s="25"/>
      <c r="I8" s="25"/>
      <c r="J8" s="25"/>
      <c r="K8" s="25"/>
      <c r="L8" s="25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7"/>
      <c r="AG8" s="27"/>
      <c r="AH8" s="27"/>
    </row>
    <row r="9" spans="1:34">
      <c r="B9" s="67" t="str">
        <f>VLOOKUP(Readme!D5,Calculations!D4:G15,4,FALSE)</f>
        <v>January</v>
      </c>
      <c r="C9" s="68"/>
      <c r="D9" s="86" t="str">
        <f>"  Friday the "&amp;Calculations!E28</f>
        <v xml:space="preserve">  Friday the 4th</v>
      </c>
      <c r="E9" s="87"/>
      <c r="F9" s="87"/>
      <c r="G9" s="87"/>
      <c r="H9" s="77">
        <f>FixedIncome/4</f>
        <v>3750</v>
      </c>
      <c r="I9" s="77"/>
      <c r="J9" s="77"/>
      <c r="K9" s="84"/>
      <c r="L9" s="84"/>
      <c r="M9" s="84"/>
      <c r="N9" s="84">
        <v>50</v>
      </c>
      <c r="O9" s="84"/>
      <c r="P9" s="84">
        <v>100</v>
      </c>
      <c r="Q9" s="84"/>
      <c r="R9" s="84">
        <v>40</v>
      </c>
      <c r="S9" s="84"/>
      <c r="T9" s="84">
        <v>10</v>
      </c>
      <c r="U9" s="84"/>
      <c r="V9" s="84">
        <v>75</v>
      </c>
      <c r="W9" s="84"/>
      <c r="X9" s="84">
        <v>50</v>
      </c>
      <c r="Y9" s="84"/>
      <c r="Z9" s="84">
        <v>150</v>
      </c>
      <c r="AA9" s="84"/>
      <c r="AB9" s="84"/>
      <c r="AC9" s="84"/>
      <c r="AD9" s="84"/>
      <c r="AE9" s="84"/>
      <c r="AF9" s="77">
        <f>SUM(H9:M9)-SUM(N9:AE9)</f>
        <v>3275</v>
      </c>
      <c r="AG9" s="77"/>
      <c r="AH9" s="78"/>
    </row>
    <row r="10" spans="1:34">
      <c r="B10" s="69"/>
      <c r="C10" s="70"/>
      <c r="D10" s="88" t="str">
        <f>"  Friday the "&amp;Calculations!F28</f>
        <v xml:space="preserve">  Friday the 11th</v>
      </c>
      <c r="E10" s="89"/>
      <c r="F10" s="89"/>
      <c r="G10" s="89"/>
      <c r="H10" s="79">
        <f>FixedIncome/4</f>
        <v>3750</v>
      </c>
      <c r="I10" s="79"/>
      <c r="J10" s="79"/>
      <c r="K10" s="85">
        <v>100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>
        <v>75</v>
      </c>
      <c r="W10" s="85"/>
      <c r="X10" s="85">
        <v>40</v>
      </c>
      <c r="Y10" s="85"/>
      <c r="Z10" s="85"/>
      <c r="AA10" s="85"/>
      <c r="AB10" s="85"/>
      <c r="AC10" s="85"/>
      <c r="AD10" s="85"/>
      <c r="AE10" s="85"/>
      <c r="AF10" s="79">
        <f>AF9+SUM(H10:M10)-SUM(N10:AE10)</f>
        <v>7010</v>
      </c>
      <c r="AG10" s="79"/>
      <c r="AH10" s="80"/>
    </row>
    <row r="11" spans="1:34">
      <c r="B11" s="69"/>
      <c r="C11" s="70"/>
      <c r="D11" s="88" t="str">
        <f>"  Friday the "&amp;Calculations!G28</f>
        <v xml:space="preserve">  Friday the 18th</v>
      </c>
      <c r="E11" s="89"/>
      <c r="F11" s="89"/>
      <c r="G11" s="89"/>
      <c r="H11" s="79">
        <f>FixedIncome/4</f>
        <v>3750</v>
      </c>
      <c r="I11" s="79"/>
      <c r="J11" s="79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>
        <v>75</v>
      </c>
      <c r="W11" s="85"/>
      <c r="X11" s="85">
        <v>35</v>
      </c>
      <c r="Y11" s="85"/>
      <c r="Z11" s="85"/>
      <c r="AA11" s="85"/>
      <c r="AB11" s="85">
        <v>300</v>
      </c>
      <c r="AC11" s="85"/>
      <c r="AD11" s="85"/>
      <c r="AE11" s="85"/>
      <c r="AF11" s="79">
        <f t="shared" ref="AF11:AF24" si="0">AF10+SUM(H11:M11)-SUM(N11:AE11)</f>
        <v>10350</v>
      </c>
      <c r="AG11" s="79"/>
      <c r="AH11" s="80"/>
    </row>
    <row r="12" spans="1:34">
      <c r="B12" s="69"/>
      <c r="C12" s="70"/>
      <c r="D12" s="88" t="str">
        <f>"  Friday the "&amp;Calculations!H28</f>
        <v xml:space="preserve">  Friday the 25th</v>
      </c>
      <c r="E12" s="89"/>
      <c r="F12" s="89"/>
      <c r="G12" s="89"/>
      <c r="H12" s="79">
        <f>FixedIncome/4</f>
        <v>3750</v>
      </c>
      <c r="I12" s="79"/>
      <c r="J12" s="79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>
        <v>75</v>
      </c>
      <c r="W12" s="85"/>
      <c r="X12" s="85">
        <v>60</v>
      </c>
      <c r="Y12" s="85"/>
      <c r="Z12" s="85">
        <v>200</v>
      </c>
      <c r="AA12" s="85"/>
      <c r="AB12" s="85"/>
      <c r="AC12" s="85"/>
      <c r="AD12" s="85"/>
      <c r="AE12" s="85"/>
      <c r="AF12" s="79">
        <f t="shared" si="0"/>
        <v>13765</v>
      </c>
      <c r="AG12" s="79"/>
      <c r="AH12" s="80"/>
    </row>
    <row r="13" spans="1:34" ht="15.75" thickBot="1">
      <c r="B13" s="71"/>
      <c r="C13" s="72"/>
      <c r="D13" s="90" t="str">
        <f>IF(Calculations!I28="","","  Friday the "&amp;Calculations!I28)</f>
        <v/>
      </c>
      <c r="E13" s="91"/>
      <c r="F13" s="91"/>
      <c r="G13" s="91"/>
      <c r="H13" s="81" t="str">
        <f>IF(D13="","",FixedIncome/4)</f>
        <v/>
      </c>
      <c r="I13" s="81"/>
      <c r="J13" s="81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1" t="str">
        <f>IF(D13="","",AF12+SUM(H13:M13)-SUM(N13:AE13))</f>
        <v/>
      </c>
      <c r="AG13" s="81"/>
      <c r="AH13" s="82"/>
    </row>
    <row r="14" spans="1:34" ht="15.75" thickBot="1">
      <c r="B14" s="20"/>
      <c r="C14" s="20"/>
      <c r="D14" s="21"/>
      <c r="E14" s="21"/>
      <c r="F14" s="21"/>
      <c r="G14" s="21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2"/>
      <c r="AG14" s="22"/>
      <c r="AH14" s="22"/>
    </row>
    <row r="15" spans="1:34">
      <c r="B15" s="67" t="str">
        <f>INDEX(Calculations!G4:G15,Calculations!G21)</f>
        <v>February</v>
      </c>
      <c r="C15" s="68"/>
      <c r="D15" s="86" t="str">
        <f>"  Friday the "&amp;Calculations!E29</f>
        <v xml:space="preserve">  Friday the 1st</v>
      </c>
      <c r="E15" s="87"/>
      <c r="F15" s="87"/>
      <c r="G15" s="87"/>
      <c r="H15" s="77">
        <f>FixedIncome/4</f>
        <v>3750</v>
      </c>
      <c r="I15" s="77"/>
      <c r="J15" s="77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77">
        <f>IF(AF13="",AF12,AF13)+SUM(H15:M15)-SUM(N15:AE15)</f>
        <v>17515</v>
      </c>
      <c r="AG15" s="77"/>
      <c r="AH15" s="78"/>
    </row>
    <row r="16" spans="1:34">
      <c r="B16" s="69"/>
      <c r="C16" s="70"/>
      <c r="D16" s="88" t="str">
        <f>"  Friday the "&amp;Calculations!F29</f>
        <v xml:space="preserve">  Friday the 8th</v>
      </c>
      <c r="E16" s="89"/>
      <c r="F16" s="89"/>
      <c r="G16" s="89"/>
      <c r="H16" s="79">
        <f>FixedIncome/4</f>
        <v>3750</v>
      </c>
      <c r="I16" s="79"/>
      <c r="J16" s="79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79">
        <f t="shared" si="0"/>
        <v>21265</v>
      </c>
      <c r="AG16" s="79"/>
      <c r="AH16" s="80"/>
    </row>
    <row r="17" spans="2:71">
      <c r="B17" s="69"/>
      <c r="C17" s="70"/>
      <c r="D17" s="88" t="str">
        <f>"  Friday the "&amp;Calculations!G29</f>
        <v xml:space="preserve">  Friday the 15th</v>
      </c>
      <c r="E17" s="89"/>
      <c r="F17" s="89"/>
      <c r="G17" s="89"/>
      <c r="H17" s="79">
        <f>FixedIncome/4</f>
        <v>3750</v>
      </c>
      <c r="I17" s="79"/>
      <c r="J17" s="79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79">
        <f t="shared" si="0"/>
        <v>25015</v>
      </c>
      <c r="AG17" s="79"/>
      <c r="AH17" s="80"/>
    </row>
    <row r="18" spans="2:71">
      <c r="B18" s="69"/>
      <c r="C18" s="70"/>
      <c r="D18" s="88" t="str">
        <f>"  Friday the "&amp;Calculations!H29</f>
        <v xml:space="preserve">  Friday the 22th</v>
      </c>
      <c r="E18" s="89"/>
      <c r="F18" s="89"/>
      <c r="G18" s="89"/>
      <c r="H18" s="79">
        <f>FixedIncome/4</f>
        <v>3750</v>
      </c>
      <c r="I18" s="79"/>
      <c r="J18" s="79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79">
        <f t="shared" si="0"/>
        <v>28765</v>
      </c>
      <c r="AG18" s="79"/>
      <c r="AH18" s="80"/>
    </row>
    <row r="19" spans="2:71" ht="15.75" thickBot="1">
      <c r="B19" s="71"/>
      <c r="C19" s="72"/>
      <c r="D19" s="90" t="str">
        <f>IF(Calculations!I29="","","  Friday the "&amp;Calculations!I29)</f>
        <v xml:space="preserve">  Friday the 29th</v>
      </c>
      <c r="E19" s="91"/>
      <c r="F19" s="91"/>
      <c r="G19" s="91"/>
      <c r="H19" s="81">
        <f>IF(D19="","",FixedIncome/4)</f>
        <v>3750</v>
      </c>
      <c r="I19" s="81"/>
      <c r="J19" s="8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81">
        <f>IF(D19="","",AF18+SUM(H19:M19)-SUM(N19:AE19))</f>
        <v>32515</v>
      </c>
      <c r="AG19" s="81"/>
      <c r="AH19" s="82"/>
    </row>
    <row r="20" spans="2:71" ht="15.75" thickBot="1">
      <c r="B20" s="20"/>
      <c r="C20" s="20"/>
      <c r="D20" s="21"/>
      <c r="E20" s="21"/>
      <c r="F20" s="21"/>
      <c r="G20" s="21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2"/>
      <c r="AG20" s="22"/>
      <c r="AH20" s="22"/>
    </row>
    <row r="21" spans="2:71">
      <c r="B21" s="67" t="str">
        <f>INDEX(Calculations!G4:G15,Calculations!G22)</f>
        <v>March</v>
      </c>
      <c r="C21" s="68"/>
      <c r="D21" s="86" t="str">
        <f>"  Friday the "&amp;Calculations!E30</f>
        <v xml:space="preserve">  Friday the 1st</v>
      </c>
      <c r="E21" s="87"/>
      <c r="F21" s="87"/>
      <c r="G21" s="87"/>
      <c r="H21" s="77">
        <f>FixedIncome/4</f>
        <v>3750</v>
      </c>
      <c r="I21" s="77"/>
      <c r="J21" s="77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77">
        <f>IF(AF19="",AF18,AF19)+SUM(H21:M21)-SUM(N21:AE21)</f>
        <v>36265</v>
      </c>
      <c r="AG21" s="77"/>
      <c r="AH21" s="78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</row>
    <row r="22" spans="2:71">
      <c r="B22" s="69"/>
      <c r="C22" s="70"/>
      <c r="D22" s="88" t="str">
        <f>"  Friday the "&amp;Calculations!F30</f>
        <v xml:space="preserve">  Friday the 8th</v>
      </c>
      <c r="E22" s="89"/>
      <c r="F22" s="89"/>
      <c r="G22" s="89"/>
      <c r="H22" s="79">
        <f>FixedIncome/4</f>
        <v>3750</v>
      </c>
      <c r="I22" s="79"/>
      <c r="J22" s="79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79">
        <f t="shared" si="0"/>
        <v>40015</v>
      </c>
      <c r="AG22" s="79"/>
      <c r="AH22" s="80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</row>
    <row r="23" spans="2:71">
      <c r="B23" s="69"/>
      <c r="C23" s="70"/>
      <c r="D23" s="88" t="str">
        <f>"  Friday the "&amp;Calculations!G30</f>
        <v xml:space="preserve">  Friday the 15th</v>
      </c>
      <c r="E23" s="89"/>
      <c r="F23" s="89"/>
      <c r="G23" s="89"/>
      <c r="H23" s="79">
        <f>FixedIncome/4</f>
        <v>3750</v>
      </c>
      <c r="I23" s="79"/>
      <c r="J23" s="79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79">
        <f t="shared" si="0"/>
        <v>43765</v>
      </c>
      <c r="AG23" s="79"/>
      <c r="AH23" s="80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</row>
    <row r="24" spans="2:71">
      <c r="B24" s="69"/>
      <c r="C24" s="70"/>
      <c r="D24" s="88" t="str">
        <f>"  Friday the "&amp;Calculations!H30</f>
        <v xml:space="preserve">  Friday the 22th</v>
      </c>
      <c r="E24" s="89"/>
      <c r="F24" s="89"/>
      <c r="G24" s="89"/>
      <c r="H24" s="79">
        <f>FixedIncome/4</f>
        <v>3750</v>
      </c>
      <c r="I24" s="79"/>
      <c r="J24" s="79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79">
        <f t="shared" si="0"/>
        <v>47515</v>
      </c>
      <c r="AG24" s="79"/>
      <c r="AH24" s="80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2:71" ht="15.75" thickBot="1">
      <c r="B25" s="71"/>
      <c r="C25" s="72"/>
      <c r="D25" s="90" t="str">
        <f>IF(Calculations!I30="","","  Friday the "&amp;Calculations!I30)</f>
        <v xml:space="preserve">  Friday the 29th</v>
      </c>
      <c r="E25" s="91"/>
      <c r="F25" s="91"/>
      <c r="G25" s="91"/>
      <c r="H25" s="93">
        <f>IF(D25="","",FixedIncome/4)</f>
        <v>3750</v>
      </c>
      <c r="I25" s="93"/>
      <c r="J25" s="93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81">
        <f>IF(D25="","",AF24+SUM(H25:M25)-SUM(N25:AE25))</f>
        <v>51265</v>
      </c>
      <c r="AG25" s="81"/>
      <c r="AH25" s="82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2:71" ht="15.75" thickBot="1">
      <c r="B26" s="20"/>
      <c r="C26" s="20"/>
      <c r="D26" s="21"/>
      <c r="E26" s="21"/>
      <c r="F26" s="21"/>
      <c r="G26" s="2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/>
      <c r="AG26" s="22"/>
      <c r="AH26" s="22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</row>
    <row r="27" spans="2:71" ht="16.5" thickBot="1">
      <c r="B27" s="52" t="str">
        <f>"Totals of "&amp;NbOfWeeks&amp;" weeks:  "</f>
        <v xml:space="preserve">Totals of 14 weeks:  </v>
      </c>
      <c r="C27" s="53"/>
      <c r="D27" s="53"/>
      <c r="E27" s="53"/>
      <c r="F27" s="53"/>
      <c r="G27" s="54"/>
      <c r="H27" s="73">
        <f>SUM(H9:J25)</f>
        <v>52500</v>
      </c>
      <c r="I27" s="74"/>
      <c r="J27" s="74"/>
      <c r="K27" s="74">
        <f>SUM(K9:M12)+SUM(K15:M18)+SUM(K21:M24)+IF($D$13="",0,K13)+IF($D$19="",0,K19)+IF($D$25="",0,K25)</f>
        <v>100</v>
      </c>
      <c r="L27" s="74"/>
      <c r="M27" s="75"/>
      <c r="N27" s="76">
        <f>SUM(N9:O12)+SUM(N15:O18)+SUM(N21:O24)+IF($D$13="",0,N13)+IF($D$19="",0,N19)+IF($D$25="",0,N25)</f>
        <v>50</v>
      </c>
      <c r="O27" s="62"/>
      <c r="P27" s="62">
        <f t="shared" ref="P27" si="1">SUM(P9:Q12)+SUM(P15:Q18)+SUM(P21:Q24)+IF($D$13="",0,P13)+IF($D$19="",0,P19)+IF($D$25="",0,P25)</f>
        <v>100</v>
      </c>
      <c r="Q27" s="62"/>
      <c r="R27" s="62">
        <f t="shared" ref="R27" si="2">SUM(R9:S12)+SUM(R15:S18)+SUM(R21:S24)+IF($D$13="",0,R13)+IF($D$19="",0,R19)+IF($D$25="",0,R25)</f>
        <v>40</v>
      </c>
      <c r="S27" s="62"/>
      <c r="T27" s="62">
        <f t="shared" ref="T27" si="3">SUM(T9:U12)+SUM(T15:U18)+SUM(T21:U24)+IF($D$13="",0,T13)+IF($D$19="",0,T19)+IF($D$25="",0,T25)</f>
        <v>10</v>
      </c>
      <c r="U27" s="62"/>
      <c r="V27" s="62">
        <f>SUM(V9:W12)+SUM(V15:W18)+SUM(V21:W24)+IF($D$13="",0,V13)+IF($D$19="",0,V19)+IF($D$25="",0,V25)</f>
        <v>300</v>
      </c>
      <c r="W27" s="62"/>
      <c r="X27" s="62">
        <f>SUM(X9:Y12)+SUM(X15:Y18)+SUM(X21:Y24)+IF($D$13="",0,X13)+IF($D$19="",0,X19)+IF($D$25="",0,X25)</f>
        <v>185</v>
      </c>
      <c r="Y27" s="62"/>
      <c r="Z27" s="62">
        <f t="shared" ref="Z27" si="4">SUM(Z9:AA12)+SUM(Z15:AA18)+SUM(Z21:AA24)+IF($D$13="",0,Z13)+IF($D$19="",0,Z19)+IF($D$25="",0,Z25)</f>
        <v>350</v>
      </c>
      <c r="AA27" s="62"/>
      <c r="AB27" s="62">
        <f t="shared" ref="AB27" si="5">SUM(AB9:AC12)+SUM(AB15:AC18)+SUM(AB21:AC24)+IF($D$13="",0,AB13)+IF($D$19="",0,AB19)+IF($D$25="",0,AB25)</f>
        <v>300</v>
      </c>
      <c r="AC27" s="62"/>
      <c r="AD27" s="62">
        <f t="shared" ref="AD27" si="6">SUM(AD9:AE12)+SUM(AD15:AE18)+SUM(AD21:AE24)+IF($D$13="",0,AD13)+IF($D$19="",0,AD19)+IF($D$25="",0,AD25)</f>
        <v>0</v>
      </c>
      <c r="AE27" s="63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</row>
    <row r="28" spans="2:71" ht="15.75" thickBot="1"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</row>
    <row r="29" spans="2:71" ht="16.5" thickBot="1">
      <c r="B29" s="52" t="s">
        <v>73</v>
      </c>
      <c r="C29" s="53"/>
      <c r="D29" s="53"/>
      <c r="E29" s="53"/>
      <c r="F29" s="53"/>
      <c r="G29" s="54"/>
      <c r="H29" s="64">
        <f>IF(AF25="",AF24,AF25)</f>
        <v>51265</v>
      </c>
      <c r="I29" s="65"/>
      <c r="J29" s="66"/>
      <c r="AF29" s="61"/>
      <c r="AG29" s="61"/>
      <c r="AH29" s="61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</row>
    <row r="30" spans="2:71">
      <c r="K30" s="18"/>
      <c r="L30" s="18"/>
      <c r="M30" s="18"/>
      <c r="W30" s="18"/>
      <c r="Y30" s="18"/>
      <c r="AA30" s="18"/>
      <c r="AC30" s="18"/>
      <c r="AE30" s="18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</row>
    <row r="31" spans="2:71">
      <c r="AN31" s="45"/>
      <c r="AO31" s="45"/>
      <c r="AP31" s="45"/>
      <c r="AQ31" s="45"/>
      <c r="AR31" s="45"/>
      <c r="AS31" s="45"/>
      <c r="AT31" s="28"/>
      <c r="AU31" s="29" t="s">
        <v>66</v>
      </c>
      <c r="AV31" s="29" t="s">
        <v>65</v>
      </c>
      <c r="AW31" s="29" t="s">
        <v>68</v>
      </c>
      <c r="AX31" s="29"/>
      <c r="AY31" s="29" t="s">
        <v>67</v>
      </c>
      <c r="AZ31" s="29" t="s">
        <v>66</v>
      </c>
      <c r="BA31" s="29" t="s">
        <v>69</v>
      </c>
      <c r="BB31" s="29" t="s">
        <v>70</v>
      </c>
      <c r="BC31" s="29" t="s">
        <v>69</v>
      </c>
      <c r="BD31" s="28"/>
      <c r="BE31" s="28"/>
      <c r="BF31" s="28"/>
      <c r="BG31" s="28"/>
      <c r="BH31" s="28"/>
      <c r="BI31" s="28"/>
      <c r="BJ31" s="28"/>
      <c r="BK31" s="28"/>
      <c r="BL31" s="29" t="s">
        <v>68</v>
      </c>
      <c r="BM31" s="28"/>
      <c r="BN31" s="28"/>
      <c r="BO31" s="28"/>
      <c r="BP31" s="28"/>
      <c r="BQ31" s="28"/>
      <c r="BR31" s="45"/>
      <c r="BS31" s="45"/>
    </row>
    <row r="32" spans="2:71">
      <c r="AN32" s="45"/>
      <c r="AO32" s="45"/>
      <c r="AP32" s="45"/>
      <c r="AQ32" s="45"/>
      <c r="AR32" s="45"/>
      <c r="AS32" s="45"/>
      <c r="AT32" s="28">
        <v>1E-3</v>
      </c>
      <c r="AU32" s="28">
        <v>1</v>
      </c>
      <c r="AV32" s="28">
        <f>RANK(AT42,$AT$42:$BB$42)</f>
        <v>6</v>
      </c>
      <c r="AW32" s="28">
        <f>AV32+AT32</f>
        <v>6.0010000000000003</v>
      </c>
      <c r="AX32" s="28"/>
      <c r="AY32" s="28">
        <v>1</v>
      </c>
      <c r="AZ32" s="28">
        <f>DMIN($AU$31:$AW$40,$AU$31,BL31:BL32)</f>
        <v>7</v>
      </c>
      <c r="BA32" s="28" t="str">
        <f t="shared" ref="BA32:BA40" si="7">INDEX(L_Expenses,AZ32,1)</f>
        <v>Inusrance</v>
      </c>
      <c r="BB32" s="30">
        <f>BC32</f>
        <v>0.26217228464419473</v>
      </c>
      <c r="BC32" s="28">
        <f t="shared" ref="BC32:BC40" si="8">INDEX(L_Totals,1,AZ32)</f>
        <v>0.26217228464419473</v>
      </c>
      <c r="BD32" s="28"/>
      <c r="BE32" s="28"/>
      <c r="BF32" s="28"/>
      <c r="BG32" s="28"/>
      <c r="BH32" s="28"/>
      <c r="BI32" s="28"/>
      <c r="BJ32" s="28"/>
      <c r="BK32" s="28"/>
      <c r="BL32" s="28">
        <f>MIN(AW32:AW40)</f>
        <v>1.0069999999999999</v>
      </c>
      <c r="BM32" s="29" t="s">
        <v>68</v>
      </c>
      <c r="BN32" s="28"/>
      <c r="BO32" s="29" t="s">
        <v>68</v>
      </c>
      <c r="BP32" s="28"/>
      <c r="BQ32" s="28"/>
      <c r="BR32" s="45"/>
      <c r="BS32" s="45"/>
    </row>
    <row r="33" spans="40:71">
      <c r="AN33" s="45"/>
      <c r="AO33" s="45"/>
      <c r="AP33" s="45"/>
      <c r="AQ33" s="45"/>
      <c r="AR33" s="45"/>
      <c r="AS33" s="45"/>
      <c r="AT33" s="28">
        <v>2E-3</v>
      </c>
      <c r="AU33" s="28">
        <v>2</v>
      </c>
      <c r="AV33" s="28">
        <f>RANK(AU42,$AT$42:$BB$42)</f>
        <v>5</v>
      </c>
      <c r="AW33" s="28">
        <f t="shared" ref="AW33:AW40" si="9">AV33+AT33</f>
        <v>5.0019999999999998</v>
      </c>
      <c r="AX33" s="28"/>
      <c r="AY33" s="28">
        <v>2</v>
      </c>
      <c r="AZ33" s="28">
        <f>DMIN($AU$31:$AW$40,$AU$31,BM32:BM33)</f>
        <v>5</v>
      </c>
      <c r="BA33" s="28" t="str">
        <f t="shared" si="7"/>
        <v>Food</v>
      </c>
      <c r="BB33" s="30">
        <f>BB32+BC33</f>
        <v>0.48689138576779023</v>
      </c>
      <c r="BC33" s="28">
        <f t="shared" si="8"/>
        <v>0.2247191011235955</v>
      </c>
      <c r="BD33" s="28"/>
      <c r="BE33" s="28"/>
      <c r="BF33" s="28"/>
      <c r="BG33" s="28"/>
      <c r="BH33" s="28"/>
      <c r="BI33" s="28"/>
      <c r="BJ33" s="28"/>
      <c r="BK33" s="28"/>
      <c r="BL33" s="29" t="s">
        <v>68</v>
      </c>
      <c r="BM33" s="28">
        <f>DMIN($AW$31:$AW$40,$AW$31,BO32:BO33)</f>
        <v>2.0049999999999999</v>
      </c>
      <c r="BN33" s="28"/>
      <c r="BO33" s="28" t="str">
        <f>"&gt;"&amp;BL32</f>
        <v>&gt;1.007</v>
      </c>
      <c r="BP33" s="29" t="s">
        <v>68</v>
      </c>
      <c r="BQ33" s="28"/>
      <c r="BR33" s="45"/>
      <c r="BS33" s="45"/>
    </row>
    <row r="34" spans="40:71">
      <c r="AN34" s="45"/>
      <c r="AO34" s="45"/>
      <c r="AP34" s="45"/>
      <c r="AQ34" s="45"/>
      <c r="AR34" s="45"/>
      <c r="AS34" s="45"/>
      <c r="AT34" s="28">
        <v>3.0000000000000001E-3</v>
      </c>
      <c r="AU34" s="28">
        <v>3</v>
      </c>
      <c r="AV34" s="28">
        <f>RANK(AV42,$AT$42:$BB$42)</f>
        <v>7</v>
      </c>
      <c r="AW34" s="28">
        <f t="shared" si="9"/>
        <v>7.0030000000000001</v>
      </c>
      <c r="AX34" s="28"/>
      <c r="AY34" s="28">
        <v>3</v>
      </c>
      <c r="AZ34" s="28">
        <f>DMIN($AU$31:$AW$40,$AU$31,BL33:BL34)</f>
        <v>8</v>
      </c>
      <c r="BA34" s="28" t="str">
        <f t="shared" si="7"/>
        <v>C.Card Paym.</v>
      </c>
      <c r="BB34" s="30">
        <f t="shared" ref="BB34:BB40" si="10">BB33+BC34</f>
        <v>0.71161048689138573</v>
      </c>
      <c r="BC34" s="28">
        <f t="shared" si="8"/>
        <v>0.2247191011235955</v>
      </c>
      <c r="BD34" s="28"/>
      <c r="BE34" s="28"/>
      <c r="BF34" s="28"/>
      <c r="BG34" s="28"/>
      <c r="BH34" s="28"/>
      <c r="BI34" s="28"/>
      <c r="BJ34" s="28"/>
      <c r="BK34" s="28"/>
      <c r="BL34" s="28">
        <f>DMIN($AW$31:$AW$40,$AW$31,BP33:BP34)</f>
        <v>2.008</v>
      </c>
      <c r="BM34" s="29" t="s">
        <v>68</v>
      </c>
      <c r="BN34" s="28"/>
      <c r="BO34" s="29" t="s">
        <v>68</v>
      </c>
      <c r="BP34" s="28" t="str">
        <f>"&gt;"&amp;BM33</f>
        <v>&gt;2.005</v>
      </c>
      <c r="BQ34" s="28"/>
      <c r="BR34" s="45"/>
      <c r="BS34" s="45"/>
    </row>
    <row r="35" spans="40:71">
      <c r="AN35" s="45"/>
      <c r="AO35" s="45"/>
      <c r="AP35" s="45"/>
      <c r="AQ35" s="45"/>
      <c r="AR35" s="45"/>
      <c r="AS35" s="45"/>
      <c r="AT35" s="28">
        <v>4.0000000000000001E-3</v>
      </c>
      <c r="AU35" s="28">
        <v>4</v>
      </c>
      <c r="AV35" s="28">
        <f>RANK(AW42,$AT$42:$BB$42)</f>
        <v>8</v>
      </c>
      <c r="AW35" s="28">
        <f t="shared" si="9"/>
        <v>8.0039999999999996</v>
      </c>
      <c r="AX35" s="28"/>
      <c r="AY35" s="28">
        <v>4</v>
      </c>
      <c r="AZ35" s="28">
        <f>DMIN($AU$31:$AW$40,$AU$31,BM34:BM35)</f>
        <v>6</v>
      </c>
      <c r="BA35" s="28" t="str">
        <f t="shared" si="7"/>
        <v>Phone</v>
      </c>
      <c r="BB35" s="30">
        <f t="shared" si="10"/>
        <v>0.85018726591760296</v>
      </c>
      <c r="BC35" s="28">
        <f t="shared" si="8"/>
        <v>0.13857677902621723</v>
      </c>
      <c r="BD35" s="28"/>
      <c r="BE35" s="28"/>
      <c r="BF35" s="28"/>
      <c r="BG35" s="28"/>
      <c r="BH35" s="28"/>
      <c r="BI35" s="28"/>
      <c r="BJ35" s="28"/>
      <c r="BK35" s="28"/>
      <c r="BL35" s="29" t="s">
        <v>68</v>
      </c>
      <c r="BM35" s="28">
        <f>DMIN($AW$31:$AW$40,$AW$31,BO34:BO35)</f>
        <v>4.0060000000000002</v>
      </c>
      <c r="BN35" s="28"/>
      <c r="BO35" s="28" t="str">
        <f>"&gt;"&amp;BL34</f>
        <v>&gt;2.008</v>
      </c>
      <c r="BP35" s="29" t="s">
        <v>68</v>
      </c>
      <c r="BQ35" s="28"/>
      <c r="BR35" s="45"/>
      <c r="BS35" s="45"/>
    </row>
    <row r="36" spans="40:71">
      <c r="AN36" s="45"/>
      <c r="AO36" s="45"/>
      <c r="AP36" s="45"/>
      <c r="AQ36" s="45"/>
      <c r="AR36" s="45"/>
      <c r="AS36" s="45"/>
      <c r="AT36" s="28">
        <v>5.0000000000000001E-3</v>
      </c>
      <c r="AU36" s="28">
        <v>5</v>
      </c>
      <c r="AV36" s="28">
        <f>RANK(AX42,$AT$42:$BB$42)</f>
        <v>2</v>
      </c>
      <c r="AW36" s="28">
        <f t="shared" si="9"/>
        <v>2.0049999999999999</v>
      </c>
      <c r="AX36" s="28"/>
      <c r="AY36" s="28">
        <v>5</v>
      </c>
      <c r="AZ36" s="28">
        <f>DMIN($AU$31:$AW$40,$AU$31,BL35:BL36)</f>
        <v>2</v>
      </c>
      <c r="BA36" s="28" t="str">
        <f t="shared" si="7"/>
        <v>Gas</v>
      </c>
      <c r="BB36" s="30">
        <f t="shared" si="10"/>
        <v>0.92509363295880143</v>
      </c>
      <c r="BC36" s="28">
        <f t="shared" si="8"/>
        <v>7.4906367041198504E-2</v>
      </c>
      <c r="BD36" s="28"/>
      <c r="BE36" s="28"/>
      <c r="BF36" s="28"/>
      <c r="BG36" s="28"/>
      <c r="BH36" s="28"/>
      <c r="BI36" s="28"/>
      <c r="BJ36" s="28"/>
      <c r="BK36" s="28"/>
      <c r="BL36" s="28">
        <f>DMIN($AW$31:$AW$40,$AW$31,BP35:BP36)</f>
        <v>5.0019999999999998</v>
      </c>
      <c r="BM36" s="29" t="s">
        <v>68</v>
      </c>
      <c r="BN36" s="28"/>
      <c r="BO36" s="29" t="s">
        <v>68</v>
      </c>
      <c r="BP36" s="28" t="str">
        <f>"&gt;"&amp;BM35</f>
        <v>&gt;4.006</v>
      </c>
      <c r="BQ36" s="28"/>
      <c r="BR36" s="45"/>
      <c r="BS36" s="45"/>
    </row>
    <row r="37" spans="40:71">
      <c r="AN37" s="45"/>
      <c r="AO37" s="45"/>
      <c r="AP37" s="45"/>
      <c r="AQ37" s="45"/>
      <c r="AR37" s="45"/>
      <c r="AS37" s="45"/>
      <c r="AT37" s="28">
        <v>6.0000000000000001E-3</v>
      </c>
      <c r="AU37" s="28">
        <v>6</v>
      </c>
      <c r="AV37" s="28">
        <f>RANK(AY42,$AT$42:$BB$42)</f>
        <v>4</v>
      </c>
      <c r="AW37" s="28">
        <f t="shared" si="9"/>
        <v>4.0060000000000002</v>
      </c>
      <c r="AX37" s="28"/>
      <c r="AY37" s="28">
        <v>6</v>
      </c>
      <c r="AZ37" s="28">
        <f>DMIN($AU$31:$AW$40,$AU$31,BM36:BM37)</f>
        <v>1</v>
      </c>
      <c r="BA37" s="28" t="str">
        <f t="shared" si="7"/>
        <v>Rent</v>
      </c>
      <c r="BB37" s="30">
        <f t="shared" si="10"/>
        <v>0.96254681647940066</v>
      </c>
      <c r="BC37" s="28">
        <f t="shared" si="8"/>
        <v>3.7453183520599252E-2</v>
      </c>
      <c r="BD37" s="28"/>
      <c r="BE37" s="28"/>
      <c r="BF37" s="28"/>
      <c r="BG37" s="28"/>
      <c r="BH37" s="28"/>
      <c r="BI37" s="28"/>
      <c r="BJ37" s="28"/>
      <c r="BK37" s="28"/>
      <c r="BL37" s="29" t="s">
        <v>68</v>
      </c>
      <c r="BM37" s="28">
        <f>DMIN($AW$31:$AW$40,$AW$31,BO36:BO37)</f>
        <v>6.0010000000000003</v>
      </c>
      <c r="BN37" s="28"/>
      <c r="BO37" s="28" t="str">
        <f t="shared" ref="BO37" si="11">"&gt;"&amp;BL36</f>
        <v>&gt;5.002</v>
      </c>
      <c r="BP37" s="29" t="s">
        <v>68</v>
      </c>
      <c r="BQ37" s="28"/>
      <c r="BR37" s="45"/>
      <c r="BS37" s="45"/>
    </row>
    <row r="38" spans="40:71">
      <c r="AN38" s="45"/>
      <c r="AO38" s="45"/>
      <c r="AP38" s="45"/>
      <c r="AQ38" s="45"/>
      <c r="AR38" s="45"/>
      <c r="AS38" s="45"/>
      <c r="AT38" s="28">
        <v>7.0000000000000001E-3</v>
      </c>
      <c r="AU38" s="28">
        <v>7</v>
      </c>
      <c r="AV38" s="28">
        <f>RANK(AZ42,$AT$42:$BB$42)</f>
        <v>1</v>
      </c>
      <c r="AW38" s="28">
        <f t="shared" si="9"/>
        <v>1.0069999999999999</v>
      </c>
      <c r="AX38" s="28"/>
      <c r="AY38" s="28">
        <v>7</v>
      </c>
      <c r="AZ38" s="28">
        <f>DMIN($AU$31:$AW$40,$AU$31,BL37:BL38)</f>
        <v>3</v>
      </c>
      <c r="BA38" s="28" t="str">
        <f t="shared" si="7"/>
        <v>Electricity</v>
      </c>
      <c r="BB38" s="30">
        <f t="shared" si="10"/>
        <v>0.99250936329588002</v>
      </c>
      <c r="BC38" s="28">
        <f t="shared" si="8"/>
        <v>2.9962546816479401E-2</v>
      </c>
      <c r="BD38" s="28"/>
      <c r="BE38" s="28"/>
      <c r="BF38" s="28"/>
      <c r="BG38" s="28"/>
      <c r="BH38" s="28"/>
      <c r="BI38" s="28"/>
      <c r="BJ38" s="28"/>
      <c r="BK38" s="28"/>
      <c r="BL38" s="28">
        <f>DMIN($AW$31:$AW$40,$AW$31,BP37:BP38)</f>
        <v>7.0030000000000001</v>
      </c>
      <c r="BM38" s="29" t="s">
        <v>68</v>
      </c>
      <c r="BN38" s="28"/>
      <c r="BO38" s="29" t="s">
        <v>68</v>
      </c>
      <c r="BP38" s="28" t="str">
        <f>"&gt;"&amp;BM37</f>
        <v>&gt;6.001</v>
      </c>
      <c r="BQ38" s="28"/>
      <c r="BR38" s="45"/>
      <c r="BS38" s="45"/>
    </row>
    <row r="39" spans="40:71">
      <c r="AN39" s="45"/>
      <c r="AO39" s="45"/>
      <c r="AP39" s="45"/>
      <c r="AQ39" s="45"/>
      <c r="AR39" s="45"/>
      <c r="AS39" s="45"/>
      <c r="AT39" s="28">
        <v>8.0000000000000002E-3</v>
      </c>
      <c r="AU39" s="28">
        <v>8</v>
      </c>
      <c r="AV39" s="28">
        <f>RANK(BA42,$AT$42:$BB$42)</f>
        <v>2</v>
      </c>
      <c r="AW39" s="28">
        <f t="shared" si="9"/>
        <v>2.008</v>
      </c>
      <c r="AX39" s="28"/>
      <c r="AY39" s="28">
        <v>8</v>
      </c>
      <c r="AZ39" s="28">
        <f>DMIN($AU$31:$AW$40,$AU$31,BM38:BM39)</f>
        <v>4</v>
      </c>
      <c r="BA39" s="28" t="str">
        <f t="shared" si="7"/>
        <v>Water</v>
      </c>
      <c r="BB39" s="30">
        <f t="shared" si="10"/>
        <v>0.99999999999999989</v>
      </c>
      <c r="BC39" s="28">
        <f t="shared" si="8"/>
        <v>7.4906367041198503E-3</v>
      </c>
      <c r="BD39" s="28"/>
      <c r="BE39" s="28"/>
      <c r="BF39" s="28"/>
      <c r="BG39" s="28"/>
      <c r="BH39" s="28"/>
      <c r="BI39" s="28"/>
      <c r="BJ39" s="28"/>
      <c r="BK39" s="28"/>
      <c r="BL39" s="29" t="s">
        <v>68</v>
      </c>
      <c r="BM39" s="28">
        <f>DMIN($AW$31:$AW$40,$AW$31,BO38:BO39)</f>
        <v>8.0039999999999996</v>
      </c>
      <c r="BN39" s="28"/>
      <c r="BO39" s="28" t="str">
        <f t="shared" ref="BO39" si="12">"&gt;"&amp;BL38</f>
        <v>&gt;7.003</v>
      </c>
      <c r="BP39" s="29" t="s">
        <v>68</v>
      </c>
      <c r="BQ39" s="28"/>
      <c r="BR39" s="45"/>
      <c r="BS39" s="45"/>
    </row>
    <row r="40" spans="40:71">
      <c r="AN40" s="45"/>
      <c r="AO40" s="45"/>
      <c r="AP40" s="45"/>
      <c r="AQ40" s="45"/>
      <c r="AR40" s="45"/>
      <c r="AS40" s="45"/>
      <c r="AT40" s="28">
        <v>8.9999999999999993E-3</v>
      </c>
      <c r="AU40" s="28">
        <v>9</v>
      </c>
      <c r="AV40" s="28">
        <f>RANK(BB42,$AT$42:$BB$42)</f>
        <v>9</v>
      </c>
      <c r="AW40" s="28">
        <f t="shared" si="9"/>
        <v>9.0090000000000003</v>
      </c>
      <c r="AX40" s="28"/>
      <c r="AY40" s="28">
        <v>9</v>
      </c>
      <c r="AZ40" s="28">
        <f>DMIN($AU$31:$AW$40,$AU$31,BL39:BL40)</f>
        <v>9</v>
      </c>
      <c r="BA40" s="28" t="str">
        <f t="shared" si="7"/>
        <v>Others</v>
      </c>
      <c r="BB40" s="30">
        <f t="shared" si="10"/>
        <v>0.99999999999999989</v>
      </c>
      <c r="BC40" s="28">
        <f t="shared" si="8"/>
        <v>0</v>
      </c>
      <c r="BD40" s="28"/>
      <c r="BE40" s="28"/>
      <c r="BF40" s="28"/>
      <c r="BG40" s="28"/>
      <c r="BH40" s="28"/>
      <c r="BI40" s="28"/>
      <c r="BJ40" s="28"/>
      <c r="BK40" s="28"/>
      <c r="BL40" s="28">
        <f>DMIN($AW$31:$AW$40,$AW$31,BP39:BP40)</f>
        <v>9.0090000000000003</v>
      </c>
      <c r="BM40" s="29"/>
      <c r="BN40" s="28"/>
      <c r="BO40" s="29"/>
      <c r="BP40" s="28" t="str">
        <f>"&gt;"&amp;BM39</f>
        <v>&gt;8.004</v>
      </c>
      <c r="BQ40" s="28"/>
      <c r="BR40" s="45"/>
      <c r="BS40" s="45"/>
    </row>
    <row r="41" spans="40:71">
      <c r="AN41" s="45"/>
      <c r="AO41" s="45"/>
      <c r="AP41" s="45"/>
      <c r="AQ41" s="45"/>
      <c r="AR41" s="45"/>
      <c r="AS41" s="45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9"/>
      <c r="BM41" s="28"/>
      <c r="BN41" s="28"/>
      <c r="BO41" s="28"/>
      <c r="BP41" s="29"/>
      <c r="BQ41" s="28"/>
      <c r="BR41" s="45"/>
      <c r="BS41" s="45"/>
    </row>
    <row r="42" spans="40:71">
      <c r="AN42" s="45"/>
      <c r="AO42" s="45"/>
      <c r="AP42" s="45"/>
      <c r="AQ42" s="45"/>
      <c r="AR42" s="45"/>
      <c r="AS42" s="45"/>
      <c r="AT42" s="31">
        <f>AT46</f>
        <v>3.7453183520599252E-2</v>
      </c>
      <c r="AU42" s="31">
        <f>AV46</f>
        <v>7.4906367041198504E-2</v>
      </c>
      <c r="AV42" s="31">
        <f>AX46</f>
        <v>2.9962546816479401E-2</v>
      </c>
      <c r="AW42" s="31">
        <f>AZ46</f>
        <v>7.4906367041198503E-3</v>
      </c>
      <c r="AX42" s="31">
        <f>BB46</f>
        <v>0.2247191011235955</v>
      </c>
      <c r="AY42" s="31">
        <f>BD46</f>
        <v>0.13857677902621723</v>
      </c>
      <c r="AZ42" s="31">
        <f>BF46</f>
        <v>0.26217228464419473</v>
      </c>
      <c r="BA42" s="31">
        <f>BH46</f>
        <v>0.2247191011235955</v>
      </c>
      <c r="BB42" s="31">
        <f>BJ46</f>
        <v>0</v>
      </c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9"/>
      <c r="BN42" s="28"/>
      <c r="BO42" s="29"/>
      <c r="BP42" s="28"/>
      <c r="BQ42" s="28"/>
      <c r="BR42" s="45"/>
      <c r="BS42" s="45"/>
    </row>
    <row r="43" spans="40:71">
      <c r="AN43" s="45"/>
      <c r="AO43" s="45"/>
      <c r="AP43" s="45"/>
      <c r="AQ43" s="45"/>
      <c r="AR43" s="45"/>
      <c r="AS43" s="45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9"/>
      <c r="BM43" s="28"/>
      <c r="BN43" s="28"/>
      <c r="BO43" s="28"/>
      <c r="BP43" s="29"/>
      <c r="BQ43" s="28"/>
      <c r="BR43" s="45"/>
      <c r="BS43" s="45"/>
    </row>
    <row r="44" spans="40:71">
      <c r="AN44" s="45"/>
      <c r="AO44" s="45"/>
      <c r="AP44" s="45"/>
      <c r="AQ44" s="45"/>
      <c r="AR44" s="45"/>
      <c r="AS44" s="45"/>
      <c r="AT44" s="28">
        <f>IF(D13="",0,1)</f>
        <v>0</v>
      </c>
      <c r="AU44" s="28">
        <f>IF(D19="",0,1)</f>
        <v>1</v>
      </c>
      <c r="AV44" s="28">
        <f>IF(D25="",0,1)</f>
        <v>1</v>
      </c>
      <c r="AW44" s="28">
        <f>SUM(AT44:AV44)+12</f>
        <v>14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9"/>
      <c r="BN44" s="28"/>
      <c r="BO44" s="29"/>
      <c r="BP44" s="28"/>
      <c r="BQ44" s="28"/>
      <c r="BR44" s="45"/>
      <c r="BS44" s="45"/>
    </row>
    <row r="45" spans="40:71">
      <c r="AN45" s="45"/>
      <c r="AO45" s="45"/>
      <c r="AP45" s="45"/>
      <c r="AQ45" s="45"/>
      <c r="AR45" s="45"/>
      <c r="AS45" s="45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45"/>
      <c r="BS45" s="45"/>
    </row>
    <row r="46" spans="40:71">
      <c r="AN46" s="45"/>
      <c r="AO46" s="45"/>
      <c r="AP46" s="45"/>
      <c r="AQ46" s="45"/>
      <c r="AR46" s="45"/>
      <c r="AS46" s="45"/>
      <c r="AT46" s="47">
        <f>IF(SUM($N$27:$AE$27)=0,0,N27/SUM($N$27:$AE$27))</f>
        <v>3.7453183520599252E-2</v>
      </c>
      <c r="AU46" s="47"/>
      <c r="AV46" s="47">
        <f>IF(SUM($N$27:$AE$27)=0,0,P27/SUM($N$27:$AE$27))</f>
        <v>7.4906367041198504E-2</v>
      </c>
      <c r="AW46" s="47"/>
      <c r="AX46" s="47">
        <f>IF(SUM($N$27:$AE$27)=0,0,R27/SUM($N$27:$AE$27))</f>
        <v>2.9962546816479401E-2</v>
      </c>
      <c r="AY46" s="47"/>
      <c r="AZ46" s="47">
        <f>IF(SUM($N$27:$AE$27)=0,0,T27/SUM($N$27:$AE$27))</f>
        <v>7.4906367041198503E-3</v>
      </c>
      <c r="BA46" s="47"/>
      <c r="BB46" s="47">
        <f>IF(SUM($N$27:$AE$27)=0,0,V27/SUM($N$27:$AE$27))</f>
        <v>0.2247191011235955</v>
      </c>
      <c r="BC46" s="47"/>
      <c r="BD46" s="47">
        <f>IF(SUM($N$27:$AE$27)=0,0,X27/SUM($N$27:$AE$27))</f>
        <v>0.13857677902621723</v>
      </c>
      <c r="BE46" s="47"/>
      <c r="BF46" s="47">
        <f>IF(SUM($N$27:$AE$27)=0,0,Z27/SUM($N$27:$AE$27))</f>
        <v>0.26217228464419473</v>
      </c>
      <c r="BG46" s="47"/>
      <c r="BH46" s="47">
        <f>IF(SUM($N$27:$AE$27)=0,0,AB27/SUM($N$27:$AE$27))</f>
        <v>0.2247191011235955</v>
      </c>
      <c r="BI46" s="47"/>
      <c r="BJ46" s="47">
        <f>IF(SUM($N$27:$AE$27)=0,0,AD27/SUM($N$27:$AE$27))</f>
        <v>0</v>
      </c>
      <c r="BK46" s="47"/>
      <c r="BL46" s="28"/>
      <c r="BM46" s="28"/>
      <c r="BN46" s="28"/>
      <c r="BO46" s="28"/>
      <c r="BP46" s="28"/>
      <c r="BQ46" s="28"/>
      <c r="BR46" s="45"/>
      <c r="BS46" s="45"/>
    </row>
    <row r="47" spans="40:71">
      <c r="AN47" s="45"/>
      <c r="AO47" s="45"/>
      <c r="AP47" s="45"/>
      <c r="AQ47" s="45"/>
      <c r="AR47" s="45"/>
      <c r="AS47" s="45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45"/>
      <c r="BS47" s="45"/>
    </row>
    <row r="48" spans="40:71"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</row>
    <row r="49" spans="40:71"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</row>
    <row r="50" spans="40:71"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</row>
    <row r="51" spans="40:71"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</row>
    <row r="52" spans="40:71"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</row>
    <row r="53" spans="40:71"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</row>
    <row r="54" spans="40:71"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</row>
    <row r="55" spans="40:71"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</row>
    <row r="56" spans="40:71"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</row>
    <row r="57" spans="40:71"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</row>
    <row r="58" spans="40:71"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</row>
    <row r="59" spans="40:71"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</row>
    <row r="60" spans="40:71"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</row>
    <row r="61" spans="40:71"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</row>
    <row r="62" spans="40:71"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</row>
    <row r="63" spans="40:71"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</row>
    <row r="64" spans="40:71"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</row>
    <row r="65" spans="40:71"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</row>
    <row r="66" spans="40:71"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</row>
    <row r="67" spans="40:71"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</row>
    <row r="68" spans="40:71"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</row>
    <row r="69" spans="40:71"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</row>
    <row r="70" spans="40:71"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</row>
    <row r="71" spans="40:71"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</row>
    <row r="72" spans="40:71"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</row>
    <row r="73" spans="40:71"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</row>
    <row r="74" spans="40:71"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</row>
    <row r="75" spans="40:71"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</row>
    <row r="76" spans="40:71"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</row>
    <row r="77" spans="40:71"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</row>
    <row r="78" spans="40:71"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</row>
    <row r="79" spans="40:71"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</row>
    <row r="80" spans="40:71"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</row>
    <row r="81" spans="40:71"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</row>
    <row r="82" spans="40:71"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</row>
    <row r="83" spans="40:71"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</row>
    <row r="84" spans="40:71"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</row>
    <row r="85" spans="40:71"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</row>
    <row r="86" spans="40:71"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</row>
    <row r="87" spans="40:71"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</row>
    <row r="88" spans="40:71"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</row>
    <row r="89" spans="40:71"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</row>
    <row r="90" spans="40:71"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</row>
    <row r="91" spans="40:71"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</row>
    <row r="92" spans="40:71"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</row>
    <row r="93" spans="40:71"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</row>
    <row r="94" spans="40:71"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</row>
    <row r="95" spans="40:71"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</row>
    <row r="96" spans="40:71"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</row>
    <row r="97" spans="40:71"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</row>
    <row r="98" spans="40:71"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</row>
    <row r="99" spans="40:71"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</row>
    <row r="100" spans="40:71"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</row>
    <row r="101" spans="40:71"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</row>
    <row r="102" spans="40:71"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</row>
    <row r="103" spans="40:71"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</row>
    <row r="104" spans="40:71"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</row>
    <row r="105" spans="40:71"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</row>
    <row r="106" spans="40:71"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</row>
  </sheetData>
  <mergeCells count="238">
    <mergeCell ref="A1:AH1"/>
    <mergeCell ref="D9:G9"/>
    <mergeCell ref="D10:G10"/>
    <mergeCell ref="D11:G11"/>
    <mergeCell ref="D12:G12"/>
    <mergeCell ref="D13:G13"/>
    <mergeCell ref="D21:G21"/>
    <mergeCell ref="D22:G22"/>
    <mergeCell ref="H18:J18"/>
    <mergeCell ref="D18:G18"/>
    <mergeCell ref="D19:G19"/>
    <mergeCell ref="H16:J16"/>
    <mergeCell ref="H17:J17"/>
    <mergeCell ref="H19:J19"/>
    <mergeCell ref="H21:J21"/>
    <mergeCell ref="H22:J22"/>
    <mergeCell ref="H23:J23"/>
    <mergeCell ref="H24:J24"/>
    <mergeCell ref="H25:J25"/>
    <mergeCell ref="K6:M7"/>
    <mergeCell ref="K9:M9"/>
    <mergeCell ref="K10:M10"/>
    <mergeCell ref="K11:M11"/>
    <mergeCell ref="K12:M12"/>
    <mergeCell ref="K13:M13"/>
    <mergeCell ref="H6:J7"/>
    <mergeCell ref="H9:J9"/>
    <mergeCell ref="H10:J10"/>
    <mergeCell ref="H11:J11"/>
    <mergeCell ref="H12:J12"/>
    <mergeCell ref="H15:J15"/>
    <mergeCell ref="H13:J13"/>
    <mergeCell ref="V7:W7"/>
    <mergeCell ref="X7:Y7"/>
    <mergeCell ref="R7:S7"/>
    <mergeCell ref="T7:U7"/>
    <mergeCell ref="Z7:AA7"/>
    <mergeCell ref="AD7:AE7"/>
    <mergeCell ref="K22:M22"/>
    <mergeCell ref="K23:M23"/>
    <mergeCell ref="K24:M24"/>
    <mergeCell ref="N7:O7"/>
    <mergeCell ref="P7:Q7"/>
    <mergeCell ref="N9:O9"/>
    <mergeCell ref="N10:O10"/>
    <mergeCell ref="N11:O11"/>
    <mergeCell ref="N12:O12"/>
    <mergeCell ref="K15:M15"/>
    <mergeCell ref="K16:M16"/>
    <mergeCell ref="K17:M17"/>
    <mergeCell ref="K18:M18"/>
    <mergeCell ref="K19:M19"/>
    <mergeCell ref="K21:M21"/>
    <mergeCell ref="R9:S9"/>
    <mergeCell ref="T9:U9"/>
    <mergeCell ref="V9:W9"/>
    <mergeCell ref="X9:Y9"/>
    <mergeCell ref="Z9:AA9"/>
    <mergeCell ref="AD9:AE9"/>
    <mergeCell ref="N21:O21"/>
    <mergeCell ref="N22:O22"/>
    <mergeCell ref="N23:O23"/>
    <mergeCell ref="P9:Q9"/>
    <mergeCell ref="P10:Q10"/>
    <mergeCell ref="P11:Q11"/>
    <mergeCell ref="P12:Q12"/>
    <mergeCell ref="P13:Q13"/>
    <mergeCell ref="N13:O13"/>
    <mergeCell ref="N15:O15"/>
    <mergeCell ref="N16:O16"/>
    <mergeCell ref="N17:O17"/>
    <mergeCell ref="N18:O18"/>
    <mergeCell ref="N19:O19"/>
    <mergeCell ref="R11:S11"/>
    <mergeCell ref="T11:U11"/>
    <mergeCell ref="V11:W11"/>
    <mergeCell ref="X11:Y11"/>
    <mergeCell ref="Z11:AA11"/>
    <mergeCell ref="AD11:AE11"/>
    <mergeCell ref="R10:S10"/>
    <mergeCell ref="T10:U10"/>
    <mergeCell ref="V10:W10"/>
    <mergeCell ref="X10:Y10"/>
    <mergeCell ref="Z10:AA10"/>
    <mergeCell ref="AD10:AE10"/>
    <mergeCell ref="R13:S13"/>
    <mergeCell ref="T13:U13"/>
    <mergeCell ref="V13:W13"/>
    <mergeCell ref="X13:Y13"/>
    <mergeCell ref="Z13:AA13"/>
    <mergeCell ref="AD13:AE13"/>
    <mergeCell ref="AB13:AC13"/>
    <mergeCell ref="R12:S12"/>
    <mergeCell ref="T12:U12"/>
    <mergeCell ref="V12:W12"/>
    <mergeCell ref="X12:Y12"/>
    <mergeCell ref="Z12:AA12"/>
    <mergeCell ref="AD12:AE12"/>
    <mergeCell ref="AD15:AE15"/>
    <mergeCell ref="P16:Q16"/>
    <mergeCell ref="R16:S16"/>
    <mergeCell ref="T16:U16"/>
    <mergeCell ref="V16:W16"/>
    <mergeCell ref="X16:Y16"/>
    <mergeCell ref="Z16:AA16"/>
    <mergeCell ref="AD16:AE16"/>
    <mergeCell ref="AB15:AC15"/>
    <mergeCell ref="AB16:AC16"/>
    <mergeCell ref="P15:Q15"/>
    <mergeCell ref="R15:S15"/>
    <mergeCell ref="T15:U15"/>
    <mergeCell ref="V15:W15"/>
    <mergeCell ref="X15:Y15"/>
    <mergeCell ref="Z15:AA15"/>
    <mergeCell ref="AD17:AE17"/>
    <mergeCell ref="P18:Q18"/>
    <mergeCell ref="R18:S18"/>
    <mergeCell ref="T18:U18"/>
    <mergeCell ref="V18:W18"/>
    <mergeCell ref="X18:Y18"/>
    <mergeCell ref="Z18:AA18"/>
    <mergeCell ref="AD18:AE18"/>
    <mergeCell ref="AB17:AC17"/>
    <mergeCell ref="AB18:AC18"/>
    <mergeCell ref="P17:Q17"/>
    <mergeCell ref="R17:S17"/>
    <mergeCell ref="T17:U17"/>
    <mergeCell ref="V17:W17"/>
    <mergeCell ref="X17:Y17"/>
    <mergeCell ref="Z17:AA17"/>
    <mergeCell ref="AD19:AE19"/>
    <mergeCell ref="P21:Q21"/>
    <mergeCell ref="R21:S21"/>
    <mergeCell ref="T21:U21"/>
    <mergeCell ref="V21:W21"/>
    <mergeCell ref="X21:Y21"/>
    <mergeCell ref="Z21:AA21"/>
    <mergeCell ref="AD21:AE21"/>
    <mergeCell ref="AB19:AC19"/>
    <mergeCell ref="AB21:AC21"/>
    <mergeCell ref="P19:Q19"/>
    <mergeCell ref="R19:S19"/>
    <mergeCell ref="T19:U19"/>
    <mergeCell ref="V19:W19"/>
    <mergeCell ref="X19:Y19"/>
    <mergeCell ref="Z19:AA19"/>
    <mergeCell ref="D25:G25"/>
    <mergeCell ref="AD24:AE24"/>
    <mergeCell ref="P25:Q25"/>
    <mergeCell ref="R25:S25"/>
    <mergeCell ref="T25:U25"/>
    <mergeCell ref="V25:W25"/>
    <mergeCell ref="X25:Y25"/>
    <mergeCell ref="Z25:AA25"/>
    <mergeCell ref="AD25:AE25"/>
    <mergeCell ref="AB24:AC24"/>
    <mergeCell ref="AB25:AC25"/>
    <mergeCell ref="P24:Q24"/>
    <mergeCell ref="R24:S24"/>
    <mergeCell ref="T24:U24"/>
    <mergeCell ref="V24:W24"/>
    <mergeCell ref="X24:Y24"/>
    <mergeCell ref="Z24:AA24"/>
    <mergeCell ref="N24:O24"/>
    <mergeCell ref="N25:O25"/>
    <mergeCell ref="K25:M25"/>
    <mergeCell ref="AF10:AH10"/>
    <mergeCell ref="AF11:AH11"/>
    <mergeCell ref="AF12:AH12"/>
    <mergeCell ref="D15:G15"/>
    <mergeCell ref="D16:G16"/>
    <mergeCell ref="D17:G17"/>
    <mergeCell ref="D23:G23"/>
    <mergeCell ref="D24:G24"/>
    <mergeCell ref="AD22:AE22"/>
    <mergeCell ref="P23:Q23"/>
    <mergeCell ref="R23:S23"/>
    <mergeCell ref="T23:U23"/>
    <mergeCell ref="V23:W23"/>
    <mergeCell ref="X23:Y23"/>
    <mergeCell ref="Z23:AA23"/>
    <mergeCell ref="AD23:AE23"/>
    <mergeCell ref="AB22:AC22"/>
    <mergeCell ref="AB23:AC23"/>
    <mergeCell ref="P22:Q22"/>
    <mergeCell ref="R22:S22"/>
    <mergeCell ref="T22:U22"/>
    <mergeCell ref="V22:W22"/>
    <mergeCell ref="X22:Y22"/>
    <mergeCell ref="Z22:AA22"/>
    <mergeCell ref="B15:C19"/>
    <mergeCell ref="B21:C25"/>
    <mergeCell ref="N6:AE6"/>
    <mergeCell ref="H27:J27"/>
    <mergeCell ref="K27:M27"/>
    <mergeCell ref="N27:O27"/>
    <mergeCell ref="P27:Q27"/>
    <mergeCell ref="AF21:AH21"/>
    <mergeCell ref="AF22:AH22"/>
    <mergeCell ref="AF23:AH23"/>
    <mergeCell ref="AF24:AH24"/>
    <mergeCell ref="AF25:AH25"/>
    <mergeCell ref="AB7:AC7"/>
    <mergeCell ref="AB9:AC9"/>
    <mergeCell ref="AB10:AC10"/>
    <mergeCell ref="AB11:AC11"/>
    <mergeCell ref="AB12:AC12"/>
    <mergeCell ref="AF13:AH13"/>
    <mergeCell ref="AF15:AH15"/>
    <mergeCell ref="AF16:AH16"/>
    <mergeCell ref="AF17:AH17"/>
    <mergeCell ref="AF18:AH18"/>
    <mergeCell ref="AF19:AH19"/>
    <mergeCell ref="AF9:AH9"/>
    <mergeCell ref="BJ46:BK46"/>
    <mergeCell ref="B4:AH4"/>
    <mergeCell ref="D6:G7"/>
    <mergeCell ref="B27:G27"/>
    <mergeCell ref="AF6:AH7"/>
    <mergeCell ref="B29:G29"/>
    <mergeCell ref="AF29:AH29"/>
    <mergeCell ref="AD27:AE27"/>
    <mergeCell ref="H29:J29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R27:S27"/>
    <mergeCell ref="T27:U27"/>
    <mergeCell ref="V27:W27"/>
    <mergeCell ref="X27:Y27"/>
    <mergeCell ref="Z27:AA27"/>
    <mergeCell ref="AB27:AC27"/>
    <mergeCell ref="B9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6"/>
  <sheetViews>
    <sheetView showGridLines="0" tabSelected="1" workbookViewId="0">
      <selection activeCell="K27" sqref="K27:K28"/>
    </sheetView>
  </sheetViews>
  <sheetFormatPr defaultRowHeight="15"/>
  <cols>
    <col min="1" max="26" width="4.7109375" customWidth="1"/>
    <col min="27" max="28" width="5.5703125" customWidth="1"/>
    <col min="29" max="65" width="4.7109375" customWidth="1"/>
  </cols>
  <sheetData>
    <row r="1" spans="2:31" ht="15.75" thickBot="1"/>
    <row r="2" spans="2:31" ht="15.75" thickTop="1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5"/>
    </row>
    <row r="3" spans="2:31" ht="18.75">
      <c r="B3" s="6"/>
      <c r="C3" s="7"/>
      <c r="D3" s="104" t="s">
        <v>75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8"/>
      <c r="AE3" s="5"/>
    </row>
    <row r="4" spans="2:31" ht="15.75" thickBot="1">
      <c r="B4" s="6"/>
      <c r="C4" s="9" t="s">
        <v>3</v>
      </c>
      <c r="D4" s="7" t="s">
        <v>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  <c r="AE4" s="11"/>
    </row>
    <row r="5" spans="2:31" ht="15.75" thickBot="1">
      <c r="B5" s="6"/>
      <c r="C5" s="9"/>
      <c r="D5" s="105" t="s">
        <v>5</v>
      </c>
      <c r="E5" s="106"/>
      <c r="F5" s="107"/>
      <c r="G5" s="105">
        <v>2019</v>
      </c>
      <c r="H5" s="10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  <c r="AE5" s="11"/>
    </row>
    <row r="6" spans="2:31" ht="15.75" thickBot="1">
      <c r="B6" s="6"/>
      <c r="C6" s="9" t="s">
        <v>1</v>
      </c>
      <c r="D6" s="7" t="s">
        <v>50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0"/>
      <c r="AE6" s="11"/>
    </row>
    <row r="7" spans="2:31" ht="15.75" thickBot="1">
      <c r="B7" s="6"/>
      <c r="C7" s="9"/>
      <c r="D7" s="108">
        <v>15000</v>
      </c>
      <c r="E7" s="109"/>
      <c r="F7" s="1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0"/>
      <c r="AE7" s="11"/>
    </row>
    <row r="8" spans="2:31" ht="15.75" thickBot="1">
      <c r="B8" s="6"/>
      <c r="C8" s="9" t="s">
        <v>2</v>
      </c>
      <c r="D8" s="7" t="s">
        <v>59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0" t="s">
        <v>60</v>
      </c>
      <c r="AB8" s="101"/>
      <c r="AC8" s="7"/>
      <c r="AD8" s="10"/>
      <c r="AE8" s="11"/>
    </row>
    <row r="9" spans="2:31">
      <c r="B9" s="6"/>
      <c r="C9" s="9" t="s">
        <v>0</v>
      </c>
      <c r="D9" s="7" t="s">
        <v>74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2" t="s">
        <v>53</v>
      </c>
      <c r="AB9" s="103"/>
      <c r="AC9" s="7"/>
      <c r="AD9" s="10"/>
      <c r="AE9" s="11"/>
    </row>
    <row r="10" spans="2:31">
      <c r="B10" s="6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96" t="s">
        <v>54</v>
      </c>
      <c r="AB10" s="97"/>
      <c r="AC10" s="7"/>
      <c r="AD10" s="10"/>
      <c r="AE10" s="11"/>
    </row>
    <row r="11" spans="2:31">
      <c r="B11" s="6"/>
      <c r="C11" s="7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96" t="s">
        <v>57</v>
      </c>
      <c r="AB11" s="97"/>
      <c r="AC11" s="7"/>
      <c r="AD11" s="10"/>
      <c r="AE11" s="11"/>
    </row>
    <row r="12" spans="2:3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96" t="s">
        <v>58</v>
      </c>
      <c r="AB12" s="97"/>
      <c r="AC12" s="7"/>
      <c r="AD12" s="10"/>
      <c r="AE12" s="11"/>
    </row>
    <row r="13" spans="2:31">
      <c r="B13" s="6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96" t="s">
        <v>55</v>
      </c>
      <c r="AB13" s="97"/>
      <c r="AC13" s="7"/>
      <c r="AD13" s="10"/>
      <c r="AE13" s="11"/>
    </row>
    <row r="14" spans="2:31">
      <c r="B14" s="6"/>
      <c r="C14" s="7"/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96" t="s">
        <v>56</v>
      </c>
      <c r="AB14" s="97"/>
      <c r="AC14" s="7"/>
      <c r="AD14" s="10"/>
      <c r="AE14" s="11"/>
    </row>
    <row r="15" spans="2:3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96" t="s">
        <v>61</v>
      </c>
      <c r="AB15" s="97"/>
      <c r="AC15" s="7"/>
      <c r="AD15" s="10"/>
      <c r="AE15" s="11"/>
    </row>
    <row r="16" spans="2:31">
      <c r="B16" s="6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96" t="s">
        <v>64</v>
      </c>
      <c r="AB16" s="97"/>
      <c r="AC16" s="7"/>
      <c r="AD16" s="10"/>
      <c r="AE16" s="11"/>
    </row>
    <row r="17" spans="2:31" ht="15.75" thickBo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98" t="s">
        <v>62</v>
      </c>
      <c r="AB17" s="99"/>
      <c r="AC17" s="7"/>
      <c r="AD17" s="10"/>
      <c r="AE17" s="11"/>
    </row>
    <row r="18" spans="2:3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6"/>
      <c r="AB18" s="46"/>
      <c r="AC18" s="7"/>
      <c r="AD18" s="10"/>
      <c r="AE18" s="11"/>
    </row>
    <row r="19" spans="2:31">
      <c r="B19" s="6"/>
      <c r="C19" s="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7"/>
      <c r="AB19" s="17"/>
      <c r="AC19" s="7"/>
      <c r="AD19" s="10"/>
      <c r="AE19" s="11"/>
    </row>
    <row r="20" spans="2:31">
      <c r="B20" s="6"/>
      <c r="C20" s="9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0"/>
      <c r="AE20" s="11"/>
    </row>
    <row r="21" spans="2:31">
      <c r="B21" s="6"/>
      <c r="C21" s="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0"/>
      <c r="AE21" s="11"/>
    </row>
    <row r="22" spans="2:31">
      <c r="B22" s="6"/>
      <c r="C22" s="9"/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0"/>
      <c r="AE22" s="11"/>
    </row>
    <row r="23" spans="2:31" ht="15.7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/>
      <c r="AE23" s="11"/>
    </row>
    <row r="24" spans="2:31" ht="15.75" thickTop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>
      <c r="B25" s="11"/>
      <c r="C25" s="11"/>
      <c r="D25" t="s">
        <v>136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</sheetData>
  <mergeCells count="14">
    <mergeCell ref="D3:AC3"/>
    <mergeCell ref="D5:F5"/>
    <mergeCell ref="G5:H5"/>
    <mergeCell ref="D7:F7"/>
    <mergeCell ref="AA14:AB14"/>
    <mergeCell ref="AA15:AB15"/>
    <mergeCell ref="AA17:AB17"/>
    <mergeCell ref="AA16:AB16"/>
    <mergeCell ref="AA8:AB8"/>
    <mergeCell ref="AA9:AB9"/>
    <mergeCell ref="AA10:AB10"/>
    <mergeCell ref="AA11:AB11"/>
    <mergeCell ref="AA12:AB12"/>
    <mergeCell ref="AA13:AB13"/>
  </mergeCells>
  <dataValidations count="1">
    <dataValidation type="list" allowBlank="1" showInputMessage="1" showErrorMessage="1" sqref="D5:F5">
      <formula1>L_Months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1:N31"/>
  <sheetViews>
    <sheetView showGridLines="0" topLeftCell="B1" workbookViewId="0">
      <selection activeCell="C2" sqref="C2"/>
    </sheetView>
  </sheetViews>
  <sheetFormatPr defaultRowHeight="15"/>
  <cols>
    <col min="4" max="4" width="10.140625" bestFit="1" customWidth="1"/>
    <col min="11" max="11" width="10.140625" bestFit="1" customWidth="1"/>
  </cols>
  <sheetData>
    <row r="1" spans="3:14" ht="15.75" thickBot="1"/>
    <row r="2" spans="3:14"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3:14">
      <c r="C3" s="35"/>
      <c r="D3" s="36" t="s">
        <v>24</v>
      </c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3:14">
      <c r="C4" s="35"/>
      <c r="D4" s="37" t="s">
        <v>5</v>
      </c>
      <c r="E4" s="37">
        <v>1</v>
      </c>
      <c r="F4" s="37">
        <v>31</v>
      </c>
      <c r="G4" s="37" t="s">
        <v>36</v>
      </c>
      <c r="H4" s="37"/>
      <c r="I4" s="37" t="s">
        <v>17</v>
      </c>
      <c r="J4" s="37">
        <v>1</v>
      </c>
      <c r="K4" s="37"/>
      <c r="L4" s="37">
        <v>1</v>
      </c>
      <c r="M4" s="37" t="s">
        <v>47</v>
      </c>
      <c r="N4" s="38"/>
    </row>
    <row r="5" spans="3:14">
      <c r="C5" s="35"/>
      <c r="D5" s="37" t="s">
        <v>6</v>
      </c>
      <c r="E5" s="37">
        <v>2</v>
      </c>
      <c r="F5" s="37"/>
      <c r="G5" s="37" t="s">
        <v>37</v>
      </c>
      <c r="H5" s="37"/>
      <c r="I5" s="37" t="s">
        <v>18</v>
      </c>
      <c r="J5" s="37">
        <v>2</v>
      </c>
      <c r="K5" s="37"/>
      <c r="L5" s="37">
        <v>2</v>
      </c>
      <c r="M5" s="37" t="s">
        <v>48</v>
      </c>
      <c r="N5" s="38"/>
    </row>
    <row r="6" spans="3:14">
      <c r="C6" s="35"/>
      <c r="D6" s="37" t="s">
        <v>7</v>
      </c>
      <c r="E6" s="37">
        <v>3</v>
      </c>
      <c r="F6" s="37">
        <v>31</v>
      </c>
      <c r="G6" s="37" t="s">
        <v>38</v>
      </c>
      <c r="H6" s="37"/>
      <c r="I6" s="37" t="s">
        <v>19</v>
      </c>
      <c r="J6" s="37">
        <v>3</v>
      </c>
      <c r="K6" s="37"/>
      <c r="L6" s="37">
        <v>3</v>
      </c>
      <c r="M6" s="37" t="s">
        <v>49</v>
      </c>
      <c r="N6" s="38"/>
    </row>
    <row r="7" spans="3:14">
      <c r="C7" s="35"/>
      <c r="D7" s="37" t="s">
        <v>8</v>
      </c>
      <c r="E7" s="37">
        <v>4</v>
      </c>
      <c r="F7" s="37">
        <v>30</v>
      </c>
      <c r="G7" s="37" t="s">
        <v>39</v>
      </c>
      <c r="H7" s="37"/>
      <c r="I7" s="37" t="s">
        <v>20</v>
      </c>
      <c r="J7" s="37">
        <v>4</v>
      </c>
      <c r="K7" s="37"/>
      <c r="L7" s="37"/>
      <c r="M7" s="37"/>
      <c r="N7" s="38"/>
    </row>
    <row r="8" spans="3:14">
      <c r="C8" s="35"/>
      <c r="D8" s="37" t="s">
        <v>9</v>
      </c>
      <c r="E8" s="37">
        <v>5</v>
      </c>
      <c r="F8" s="37">
        <v>31</v>
      </c>
      <c r="G8" s="37" t="s">
        <v>9</v>
      </c>
      <c r="H8" s="37"/>
      <c r="I8" s="37" t="s">
        <v>21</v>
      </c>
      <c r="J8" s="37">
        <v>5</v>
      </c>
      <c r="K8" s="37"/>
      <c r="L8" s="37"/>
      <c r="M8" s="37"/>
      <c r="N8" s="38"/>
    </row>
    <row r="9" spans="3:14">
      <c r="C9" s="35"/>
      <c r="D9" s="37" t="s">
        <v>10</v>
      </c>
      <c r="E9" s="37">
        <v>6</v>
      </c>
      <c r="F9" s="37">
        <v>30</v>
      </c>
      <c r="G9" s="37" t="s">
        <v>40</v>
      </c>
      <c r="H9" s="37"/>
      <c r="I9" s="37" t="s">
        <v>22</v>
      </c>
      <c r="J9" s="37">
        <v>6</v>
      </c>
      <c r="K9" s="37"/>
      <c r="L9" s="37"/>
      <c r="M9" s="37"/>
      <c r="N9" s="38"/>
    </row>
    <row r="10" spans="3:14">
      <c r="C10" s="35"/>
      <c r="D10" s="37" t="s">
        <v>11</v>
      </c>
      <c r="E10" s="37">
        <v>7</v>
      </c>
      <c r="F10" s="37">
        <v>31</v>
      </c>
      <c r="G10" s="37" t="s">
        <v>41</v>
      </c>
      <c r="H10" s="37"/>
      <c r="I10" s="37" t="s">
        <v>23</v>
      </c>
      <c r="J10" s="37">
        <v>7</v>
      </c>
      <c r="K10" s="37"/>
      <c r="L10" s="37"/>
      <c r="M10" s="37"/>
      <c r="N10" s="38"/>
    </row>
    <row r="11" spans="3:14">
      <c r="C11" s="35"/>
      <c r="D11" s="37" t="s">
        <v>12</v>
      </c>
      <c r="E11" s="37">
        <v>8</v>
      </c>
      <c r="F11" s="37">
        <v>31</v>
      </c>
      <c r="G11" s="37" t="s">
        <v>42</v>
      </c>
      <c r="H11" s="37"/>
      <c r="I11" s="37"/>
      <c r="J11" s="37"/>
      <c r="K11" s="37"/>
      <c r="L11" s="37"/>
      <c r="M11" s="37"/>
      <c r="N11" s="38"/>
    </row>
    <row r="12" spans="3:14">
      <c r="C12" s="35"/>
      <c r="D12" s="37" t="s">
        <v>13</v>
      </c>
      <c r="E12" s="37">
        <v>9</v>
      </c>
      <c r="F12" s="37">
        <v>30</v>
      </c>
      <c r="G12" s="37" t="s">
        <v>43</v>
      </c>
      <c r="H12" s="37"/>
      <c r="I12" s="37"/>
      <c r="J12" s="37"/>
      <c r="K12" s="37"/>
      <c r="L12" s="37"/>
      <c r="M12" s="37"/>
      <c r="N12" s="38"/>
    </row>
    <row r="13" spans="3:14">
      <c r="C13" s="35"/>
      <c r="D13" s="37" t="s">
        <v>14</v>
      </c>
      <c r="E13" s="37">
        <v>10</v>
      </c>
      <c r="F13" s="37">
        <v>31</v>
      </c>
      <c r="G13" s="37" t="s">
        <v>44</v>
      </c>
      <c r="H13" s="37"/>
      <c r="I13" s="37"/>
      <c r="J13" s="37"/>
      <c r="K13" s="37"/>
      <c r="L13" s="37"/>
      <c r="M13" s="37"/>
      <c r="N13" s="38"/>
    </row>
    <row r="14" spans="3:14">
      <c r="C14" s="35"/>
      <c r="D14" s="37" t="s">
        <v>15</v>
      </c>
      <c r="E14" s="37">
        <v>11</v>
      </c>
      <c r="F14" s="37">
        <v>30</v>
      </c>
      <c r="G14" s="37" t="s">
        <v>45</v>
      </c>
      <c r="H14" s="37"/>
      <c r="I14" s="37"/>
      <c r="J14" s="37"/>
      <c r="K14" s="37"/>
      <c r="L14" s="37"/>
      <c r="M14" s="37"/>
      <c r="N14" s="38"/>
    </row>
    <row r="15" spans="3:14">
      <c r="C15" s="35"/>
      <c r="D15" s="37" t="s">
        <v>16</v>
      </c>
      <c r="E15" s="37">
        <v>12</v>
      </c>
      <c r="F15" s="37">
        <v>31</v>
      </c>
      <c r="G15" s="37" t="s">
        <v>46</v>
      </c>
      <c r="H15" s="37"/>
      <c r="I15" s="37"/>
      <c r="J15" s="37"/>
      <c r="K15" s="37"/>
      <c r="L15" s="37"/>
      <c r="M15" s="37"/>
      <c r="N15" s="38"/>
    </row>
    <row r="16" spans="3:14">
      <c r="C16" s="35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3:14">
      <c r="C17" s="35"/>
      <c r="D17" s="36" t="s">
        <v>25</v>
      </c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3:14">
      <c r="C18" s="35"/>
      <c r="D18" s="39">
        <f>VLOOKUP(Readme!D5,Calculations!D4:E15,2,FALSE)</f>
        <v>1</v>
      </c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3:14">
      <c r="C19" s="35"/>
      <c r="D19" s="36" t="s">
        <v>26</v>
      </c>
      <c r="E19" s="37"/>
      <c r="F19" s="37"/>
      <c r="G19" s="36" t="s">
        <v>30</v>
      </c>
      <c r="H19" s="36" t="s">
        <v>31</v>
      </c>
      <c r="I19" s="36" t="s">
        <v>32</v>
      </c>
      <c r="J19" s="37"/>
      <c r="K19" s="37"/>
      <c r="L19" s="37"/>
      <c r="M19" s="37"/>
      <c r="N19" s="38"/>
    </row>
    <row r="20" spans="3:14">
      <c r="C20" s="35"/>
      <c r="D20" s="40" t="s">
        <v>27</v>
      </c>
      <c r="E20" s="37">
        <f>WEEKDAY(DATE(Readme!G5,Calculations!D18,1))</f>
        <v>3</v>
      </c>
      <c r="F20" s="37"/>
      <c r="G20" s="37">
        <f>MONTH(DATE(Readme!G5,Calculations!D18,1))</f>
        <v>1</v>
      </c>
      <c r="H20" s="37">
        <f>YEAR(DATE(Readme!G5,Calculations!D18,1))</f>
        <v>2019</v>
      </c>
      <c r="I20" s="37">
        <f>IF(G20=2,IF(MOD(H20,4)=0,28,29),VLOOKUP(G20,$E$4:$F$15,2,FALSE))</f>
        <v>31</v>
      </c>
      <c r="J20" s="37"/>
      <c r="K20" s="37"/>
      <c r="L20" s="37"/>
      <c r="M20" s="37"/>
      <c r="N20" s="38"/>
    </row>
    <row r="21" spans="3:14">
      <c r="C21" s="35"/>
      <c r="D21" s="36" t="s">
        <v>28</v>
      </c>
      <c r="E21" s="37">
        <f>WEEKDAY(DATE(Readme!G5,Calculations!D18+1,1))</f>
        <v>6</v>
      </c>
      <c r="F21" s="37"/>
      <c r="G21" s="37">
        <f>MONTH(DATE(Readme!G5,Calculations!D18+1,1))</f>
        <v>2</v>
      </c>
      <c r="H21" s="37">
        <f>YEAR(DATE(Readme!G5,Calculations!D18+1,1))</f>
        <v>2019</v>
      </c>
      <c r="I21" s="37">
        <f t="shared" ref="I21:I22" si="0">IF(G21=2,IF(MOD(H21,4)=0,28,29),VLOOKUP(G21,$E$4:$F$15,2,FALSE))</f>
        <v>29</v>
      </c>
      <c r="J21" s="37"/>
      <c r="K21" s="37"/>
      <c r="L21" s="37"/>
      <c r="M21" s="37"/>
      <c r="N21" s="38"/>
    </row>
    <row r="22" spans="3:14">
      <c r="C22" s="35"/>
      <c r="D22" s="40" t="s">
        <v>29</v>
      </c>
      <c r="E22" s="37">
        <f>WEEKDAY(DATE(Readme!G5,Calculations!D18+2,1))</f>
        <v>6</v>
      </c>
      <c r="F22" s="37"/>
      <c r="G22" s="37">
        <f>MONTH(DATE(Readme!G5,Calculations!D18+2,1))</f>
        <v>3</v>
      </c>
      <c r="H22" s="37">
        <f>YEAR(DATE(Readme!G5,Calculations!D18+2,1))</f>
        <v>2019</v>
      </c>
      <c r="I22" s="37">
        <f t="shared" si="0"/>
        <v>31</v>
      </c>
      <c r="J22" s="37"/>
      <c r="K22" s="37"/>
      <c r="L22" s="37"/>
      <c r="M22" s="37"/>
      <c r="N22" s="38"/>
    </row>
    <row r="23" spans="3:14">
      <c r="C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3:14">
      <c r="C24" s="35"/>
      <c r="D24" s="36" t="s">
        <v>33</v>
      </c>
      <c r="E24" s="41" t="s">
        <v>27</v>
      </c>
      <c r="F24" s="41" t="s">
        <v>28</v>
      </c>
      <c r="G24" s="41" t="s">
        <v>29</v>
      </c>
      <c r="H24" s="41" t="s">
        <v>34</v>
      </c>
      <c r="I24" s="41" t="s">
        <v>35</v>
      </c>
      <c r="J24" s="37"/>
      <c r="K24" s="37"/>
      <c r="L24" s="37"/>
      <c r="M24" s="37"/>
      <c r="N24" s="38"/>
    </row>
    <row r="25" spans="3:14">
      <c r="C25" s="35"/>
      <c r="D25" s="40" t="s">
        <v>27</v>
      </c>
      <c r="E25" s="37">
        <f>IF(E20=7,7,7-E20)</f>
        <v>4</v>
      </c>
      <c r="F25" s="37">
        <f>E25+7</f>
        <v>11</v>
      </c>
      <c r="G25" s="37">
        <f>F25+7</f>
        <v>18</v>
      </c>
      <c r="H25" s="37">
        <f>G25+7</f>
        <v>25</v>
      </c>
      <c r="I25" s="37" t="str">
        <f>IF(H25+7&lt;=I20,H25+7,"")</f>
        <v/>
      </c>
      <c r="J25" s="37">
        <f>IF(I25="",4,5)</f>
        <v>4</v>
      </c>
      <c r="K25" s="37"/>
      <c r="L25" s="37"/>
      <c r="M25" s="37"/>
      <c r="N25" s="38"/>
    </row>
    <row r="26" spans="3:14">
      <c r="C26" s="35"/>
      <c r="D26" s="36" t="s">
        <v>28</v>
      </c>
      <c r="E26" s="37">
        <f>IF(E21=7,7,7-E21)</f>
        <v>1</v>
      </c>
      <c r="F26" s="37">
        <f t="shared" ref="F26:H26" si="1">E26+7</f>
        <v>8</v>
      </c>
      <c r="G26" s="37">
        <f t="shared" si="1"/>
        <v>15</v>
      </c>
      <c r="H26" s="37">
        <f t="shared" si="1"/>
        <v>22</v>
      </c>
      <c r="I26" s="37">
        <f>IF(H26+7&lt;=I21,H26+7,"")</f>
        <v>29</v>
      </c>
      <c r="J26" s="37">
        <f>IF(I26="",4,5)</f>
        <v>5</v>
      </c>
      <c r="K26" s="37"/>
      <c r="L26" s="37"/>
      <c r="M26" s="37"/>
      <c r="N26" s="38"/>
    </row>
    <row r="27" spans="3:14">
      <c r="C27" s="35"/>
      <c r="D27" s="40" t="s">
        <v>29</v>
      </c>
      <c r="E27" s="37">
        <f>IF(E22=7,7,7-E22)</f>
        <v>1</v>
      </c>
      <c r="F27" s="37">
        <f t="shared" ref="F27:H27" si="2">E27+7</f>
        <v>8</v>
      </c>
      <c r="G27" s="37">
        <f t="shared" si="2"/>
        <v>15</v>
      </c>
      <c r="H27" s="37">
        <f t="shared" si="2"/>
        <v>22</v>
      </c>
      <c r="I27" s="37">
        <f>IF(H27+7&lt;=I22,H27+7,"")</f>
        <v>29</v>
      </c>
      <c r="J27" s="37">
        <f>IF(I27="",4,5)</f>
        <v>5</v>
      </c>
      <c r="K27" s="37"/>
      <c r="L27" s="37"/>
      <c r="M27" s="37"/>
      <c r="N27" s="38"/>
    </row>
    <row r="28" spans="3:14">
      <c r="C28" s="35"/>
      <c r="D28" s="40" t="s">
        <v>27</v>
      </c>
      <c r="E28" s="37" t="str">
        <f>E25&amp;IF(E25&lt;4,VLOOKUP(E25,$L$4:$M$6,2,FALSE),"th")</f>
        <v>4th</v>
      </c>
      <c r="F28" s="37" t="str">
        <f t="shared" ref="F28:I30" si="3">IF(F25="","",F25&amp;"th")</f>
        <v>11th</v>
      </c>
      <c r="G28" s="37" t="str">
        <f t="shared" si="3"/>
        <v>18th</v>
      </c>
      <c r="H28" s="37" t="str">
        <f t="shared" si="3"/>
        <v>25th</v>
      </c>
      <c r="I28" s="37" t="str">
        <f t="shared" si="3"/>
        <v/>
      </c>
      <c r="J28" s="37"/>
      <c r="K28" s="37"/>
      <c r="L28" s="37"/>
      <c r="M28" s="37"/>
      <c r="N28" s="38"/>
    </row>
    <row r="29" spans="3:14">
      <c r="C29" s="35"/>
      <c r="D29" s="36" t="s">
        <v>28</v>
      </c>
      <c r="E29" s="37" t="str">
        <f>E26&amp;IF(E26&lt;4,VLOOKUP(E26,$L$4:$M$6,2,FALSE),"th")</f>
        <v>1st</v>
      </c>
      <c r="F29" s="37" t="str">
        <f t="shared" si="3"/>
        <v>8th</v>
      </c>
      <c r="G29" s="37" t="str">
        <f t="shared" si="3"/>
        <v>15th</v>
      </c>
      <c r="H29" s="37" t="str">
        <f t="shared" si="3"/>
        <v>22th</v>
      </c>
      <c r="I29" s="37" t="str">
        <f t="shared" si="3"/>
        <v>29th</v>
      </c>
      <c r="J29" s="37"/>
      <c r="K29" s="37"/>
      <c r="L29" s="37"/>
      <c r="M29" s="37"/>
      <c r="N29" s="38"/>
    </row>
    <row r="30" spans="3:14">
      <c r="C30" s="35"/>
      <c r="D30" s="40" t="s">
        <v>29</v>
      </c>
      <c r="E30" s="37" t="str">
        <f>E27&amp;IF(E27&lt;4,VLOOKUP(E27,$L$4:$M$6,2,FALSE),"th")</f>
        <v>1st</v>
      </c>
      <c r="F30" s="37" t="str">
        <f t="shared" si="3"/>
        <v>8th</v>
      </c>
      <c r="G30" s="37" t="str">
        <f t="shared" si="3"/>
        <v>15th</v>
      </c>
      <c r="H30" s="37" t="str">
        <f t="shared" si="3"/>
        <v>22th</v>
      </c>
      <c r="I30" s="37" t="str">
        <f t="shared" si="3"/>
        <v>29th</v>
      </c>
      <c r="J30" s="37"/>
      <c r="K30" s="37"/>
      <c r="L30" s="37"/>
      <c r="M30" s="37"/>
      <c r="N30" s="38"/>
    </row>
    <row r="31" spans="3:14" ht="15.75" thickBo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8"/>
  <sheetViews>
    <sheetView workbookViewId="0"/>
  </sheetViews>
  <sheetFormatPr defaultRowHeight="15"/>
  <sheetData>
    <row r="1" spans="1:59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S1" t="s">
        <v>95</v>
      </c>
      <c r="T1" t="s">
        <v>96</v>
      </c>
      <c r="U1" t="s">
        <v>97</v>
      </c>
      <c r="V1" t="s">
        <v>98</v>
      </c>
      <c r="W1" t="s">
        <v>99</v>
      </c>
      <c r="X1" t="s">
        <v>100</v>
      </c>
      <c r="Y1" t="s">
        <v>101</v>
      </c>
      <c r="Z1" t="s">
        <v>102</v>
      </c>
      <c r="AA1" t="s">
        <v>103</v>
      </c>
      <c r="AB1" t="s">
        <v>104</v>
      </c>
      <c r="AC1" t="s">
        <v>105</v>
      </c>
      <c r="AD1" t="s">
        <v>106</v>
      </c>
      <c r="AE1" t="s">
        <v>107</v>
      </c>
      <c r="AF1" t="s">
        <v>108</v>
      </c>
      <c r="AG1" t="s">
        <v>109</v>
      </c>
      <c r="AH1" t="s">
        <v>110</v>
      </c>
      <c r="AI1" t="s">
        <v>111</v>
      </c>
      <c r="AJ1" t="s">
        <v>112</v>
      </c>
      <c r="AK1" t="s">
        <v>113</v>
      </c>
      <c r="AL1" t="s">
        <v>114</v>
      </c>
      <c r="AM1" t="s">
        <v>115</v>
      </c>
      <c r="AN1" t="s">
        <v>116</v>
      </c>
      <c r="AO1" t="s">
        <v>117</v>
      </c>
      <c r="AP1" t="s">
        <v>118</v>
      </c>
      <c r="AQ1" t="s">
        <v>119</v>
      </c>
      <c r="AR1" t="s">
        <v>120</v>
      </c>
      <c r="AS1" t="s">
        <v>121</v>
      </c>
      <c r="AT1" t="s">
        <v>122</v>
      </c>
      <c r="AU1" t="s">
        <v>123</v>
      </c>
      <c r="AV1" t="s">
        <v>124</v>
      </c>
      <c r="AW1" t="s">
        <v>125</v>
      </c>
      <c r="AX1" t="s">
        <v>126</v>
      </c>
      <c r="AY1" t="s">
        <v>127</v>
      </c>
      <c r="AZ1" t="s">
        <v>128</v>
      </c>
      <c r="BA1" t="s">
        <v>129</v>
      </c>
      <c r="BB1" t="s">
        <v>130</v>
      </c>
      <c r="BC1" t="s">
        <v>131</v>
      </c>
      <c r="BD1" t="s">
        <v>132</v>
      </c>
      <c r="BE1" t="s">
        <v>133</v>
      </c>
      <c r="BF1" t="s">
        <v>134</v>
      </c>
      <c r="BG1" t="s">
        <v>135</v>
      </c>
    </row>
    <row r="8" spans="1:59">
      <c r="A8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Weekly Budget</vt:lpstr>
      <vt:lpstr>Readme</vt:lpstr>
      <vt:lpstr>Calculations</vt:lpstr>
      <vt:lpstr>FixedIncome</vt:lpstr>
      <vt:lpstr>L_Expenses</vt:lpstr>
      <vt:lpstr>L_Months</vt:lpstr>
      <vt:lpstr>L_Totals</vt:lpstr>
      <vt:lpstr>NbOfWeeks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Pagos, Inc.</dc:creator>
  <cp:lastModifiedBy>User</cp:lastModifiedBy>
  <dcterms:created xsi:type="dcterms:W3CDTF">2009-06-10T22:00:17Z</dcterms:created>
  <dcterms:modified xsi:type="dcterms:W3CDTF">2019-07-25T11:20:07Z</dcterms:modified>
</cp:coreProperties>
</file>